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1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2880" yWindow="960" windowWidth="15600" windowHeight="8415" tabRatio="728" activeTab="1"/>
  </bookViews>
  <sheets>
    <sheet name="SAMPLE" sheetId="13" r:id="rId1"/>
    <sheet name="Set1" sheetId="14" r:id="rId2"/>
    <sheet name="Set1 AusVELS" sheetId="25" state="hidden" r:id="rId3"/>
    <sheet name="Set2" sheetId="15" r:id="rId4"/>
    <sheet name="Set3" sheetId="16" r:id="rId5"/>
    <sheet name="Set4" sheetId="17" r:id="rId6"/>
    <sheet name="Set5" sheetId="18" r:id="rId7"/>
    <sheet name="Set6" sheetId="19" r:id="rId8"/>
    <sheet name="Attendance" sheetId="23" r:id="rId9"/>
    <sheet name="Data Summary" sheetId="20" r:id="rId10"/>
    <sheet name="Graphs Summary" sheetId="21" r:id="rId11"/>
    <sheet name="PrintCopy" sheetId="12" r:id="rId12"/>
    <sheet name="Instructions Page" sheetId="22" r:id="rId13"/>
    <sheet name="VELS STANDARDS" sheetId="5" r:id="rId14"/>
  </sheets>
  <definedNames>
    <definedName name="_xlnm.Print_Area" localSheetId="9">'Data Summary'!$A$1:$L$46</definedName>
    <definedName name="_xlnm.Print_Area" localSheetId="10">'Graphs Summary'!$A$1:$V$48</definedName>
    <definedName name="_xlnm.Print_Area" localSheetId="12">'Instructions Page'!$A$1:$W$23</definedName>
    <definedName name="_xlnm.Print_Area" localSheetId="11">PrintCopy!$A$1:$O$192</definedName>
    <definedName name="_xlnm.Print_Area" localSheetId="0">SAMPLE!$A$1:$S$21</definedName>
    <definedName name="_xlnm.Print_Area" localSheetId="1">'Set1'!$A$1:$S$22</definedName>
    <definedName name="_xlnm.Print_Area" localSheetId="2">'Set1 AusVELS'!$A$1:$S$22</definedName>
    <definedName name="_xlnm.Print_Area" localSheetId="3">'Set2'!$A$1:$S$22</definedName>
    <definedName name="_xlnm.Print_Area" localSheetId="4">'Set3'!$A$1:$S$22</definedName>
    <definedName name="_xlnm.Print_Area" localSheetId="5">'Set4'!$A$1:$S$22</definedName>
    <definedName name="_xlnm.Print_Area" localSheetId="6">'Set5'!$A$1:$S$22</definedName>
    <definedName name="_xlnm.Print_Area" localSheetId="7">'Set6'!$A$1:$S$22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25" l="1"/>
  <c r="F17" i="25"/>
  <c r="F16" i="25"/>
  <c r="F15" i="25"/>
  <c r="E18" i="25"/>
  <c r="I18" i="25"/>
  <c r="E17" i="25"/>
  <c r="I17" i="25"/>
  <c r="E15" i="25"/>
  <c r="I15" i="25"/>
  <c r="E16" i="25"/>
  <c r="I16" i="25"/>
  <c r="C15" i="25"/>
  <c r="J15" i="25"/>
  <c r="C16" i="25"/>
  <c r="K16" i="25"/>
  <c r="C17" i="25"/>
  <c r="K17" i="25"/>
  <c r="C18" i="25"/>
  <c r="K18" i="25"/>
  <c r="C14" i="25"/>
  <c r="K14" i="25"/>
  <c r="AB24" i="25"/>
  <c r="AB23" i="25"/>
  <c r="E23" i="25"/>
  <c r="AB22" i="25"/>
  <c r="W18" i="25"/>
  <c r="W17" i="25"/>
  <c r="W16" i="25"/>
  <c r="W15" i="25"/>
  <c r="K15" i="25"/>
  <c r="W14" i="25"/>
  <c r="I14" i="25"/>
  <c r="W13" i="25"/>
  <c r="AB11" i="25"/>
  <c r="J4" i="25"/>
  <c r="J3" i="25"/>
  <c r="K3" i="25"/>
  <c r="J17" i="25"/>
  <c r="H17" i="25"/>
  <c r="J16" i="25"/>
  <c r="H16" i="25"/>
  <c r="H15" i="25"/>
  <c r="H14" i="25"/>
  <c r="C6" i="14"/>
  <c r="J18" i="25"/>
  <c r="J14" i="25"/>
  <c r="AB24" i="19"/>
  <c r="AB23" i="19"/>
  <c r="AB22" i="19"/>
  <c r="AB11" i="19"/>
  <c r="AB24" i="18"/>
  <c r="AB23" i="18"/>
  <c r="AB22" i="18"/>
  <c r="AB11" i="18"/>
  <c r="AB24" i="17"/>
  <c r="AB23" i="17"/>
  <c r="AB22" i="17"/>
  <c r="AB11" i="17"/>
  <c r="AB24" i="16"/>
  <c r="AB23" i="16"/>
  <c r="AB22" i="16"/>
  <c r="AB11" i="16"/>
  <c r="AB24" i="15"/>
  <c r="AB23" i="15"/>
  <c r="AB22" i="15"/>
  <c r="AB11" i="15"/>
  <c r="H18" i="25"/>
  <c r="C6" i="25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  <c r="A44" i="23"/>
  <c r="A45" i="23"/>
  <c r="A46" i="23"/>
  <c r="A47" i="23"/>
  <c r="A48" i="23"/>
  <c r="A49" i="23"/>
  <c r="A50" i="23"/>
  <c r="A51" i="23"/>
  <c r="A52" i="23"/>
  <c r="A53" i="23"/>
  <c r="A54" i="23"/>
  <c r="A55" i="23"/>
  <c r="A56" i="23"/>
  <c r="H14" i="23"/>
  <c r="I14" i="23"/>
  <c r="F14" i="23"/>
  <c r="I56" i="23"/>
  <c r="G56" i="23"/>
  <c r="E56" i="23"/>
  <c r="I55" i="23"/>
  <c r="G55" i="23"/>
  <c r="E55" i="23"/>
  <c r="I54" i="23"/>
  <c r="G54" i="23"/>
  <c r="E54" i="23"/>
  <c r="I53" i="23"/>
  <c r="G53" i="23"/>
  <c r="E53" i="23"/>
  <c r="I52" i="23"/>
  <c r="G52" i="23"/>
  <c r="E52" i="23"/>
  <c r="I51" i="23"/>
  <c r="G51" i="23"/>
  <c r="E51" i="23"/>
  <c r="I50" i="23"/>
  <c r="G50" i="23"/>
  <c r="E50" i="23"/>
  <c r="I49" i="23"/>
  <c r="G49" i="23"/>
  <c r="E49" i="23"/>
  <c r="I48" i="23"/>
  <c r="G48" i="23"/>
  <c r="E48" i="23"/>
  <c r="I47" i="23"/>
  <c r="G47" i="23"/>
  <c r="E47" i="23"/>
  <c r="I46" i="23"/>
  <c r="G46" i="23"/>
  <c r="E46" i="23"/>
  <c r="I45" i="23"/>
  <c r="G45" i="23"/>
  <c r="E45" i="23"/>
  <c r="I44" i="23"/>
  <c r="G44" i="23"/>
  <c r="E44" i="23"/>
  <c r="I43" i="23"/>
  <c r="G43" i="23"/>
  <c r="E43" i="23"/>
  <c r="I42" i="23"/>
  <c r="G42" i="23"/>
  <c r="E42" i="23"/>
  <c r="I41" i="23"/>
  <c r="G41" i="23"/>
  <c r="E41" i="23"/>
  <c r="I40" i="23"/>
  <c r="G40" i="23"/>
  <c r="E40" i="23"/>
  <c r="I39" i="23"/>
  <c r="G39" i="23"/>
  <c r="E39" i="23"/>
  <c r="I38" i="23"/>
  <c r="G38" i="23"/>
  <c r="E38" i="23"/>
  <c r="I37" i="23"/>
  <c r="G37" i="23"/>
  <c r="E37" i="23"/>
  <c r="I36" i="23"/>
  <c r="G36" i="23"/>
  <c r="E36" i="23"/>
  <c r="I35" i="23"/>
  <c r="G35" i="23"/>
  <c r="E35" i="23"/>
  <c r="I34" i="23"/>
  <c r="G34" i="23"/>
  <c r="E34" i="23"/>
  <c r="I33" i="23"/>
  <c r="G33" i="23"/>
  <c r="E33" i="23"/>
  <c r="I32" i="23"/>
  <c r="G32" i="23"/>
  <c r="E32" i="23"/>
  <c r="I31" i="23"/>
  <c r="G31" i="23"/>
  <c r="E31" i="23"/>
  <c r="I30" i="23"/>
  <c r="G30" i="23"/>
  <c r="E30" i="23"/>
  <c r="I29" i="23"/>
  <c r="G29" i="23"/>
  <c r="E29" i="23"/>
  <c r="I28" i="23"/>
  <c r="G28" i="23"/>
  <c r="E28" i="23"/>
  <c r="I27" i="23"/>
  <c r="G27" i="23"/>
  <c r="E27" i="23"/>
  <c r="I26" i="23"/>
  <c r="G26" i="23"/>
  <c r="E26" i="23"/>
  <c r="I25" i="23"/>
  <c r="G25" i="23"/>
  <c r="E25" i="23"/>
  <c r="I24" i="23"/>
  <c r="G24" i="23"/>
  <c r="E24" i="23"/>
  <c r="I23" i="23"/>
  <c r="G23" i="23"/>
  <c r="E23" i="23"/>
  <c r="I22" i="23"/>
  <c r="G22" i="23"/>
  <c r="E22" i="23"/>
  <c r="I21" i="23"/>
  <c r="G21" i="23"/>
  <c r="E21" i="23"/>
  <c r="I20" i="23"/>
  <c r="G20" i="23"/>
  <c r="E20" i="23"/>
  <c r="I19" i="23"/>
  <c r="G19" i="23"/>
  <c r="E19" i="23"/>
  <c r="I18" i="23"/>
  <c r="G18" i="23"/>
  <c r="E18" i="23"/>
  <c r="I17" i="23"/>
  <c r="G17" i="23"/>
  <c r="E17" i="23"/>
  <c r="I16" i="23"/>
  <c r="G16" i="23"/>
  <c r="E16" i="23"/>
  <c r="D14" i="23"/>
  <c r="E14" i="23"/>
  <c r="I15" i="23"/>
  <c r="G15" i="23"/>
  <c r="E15" i="23"/>
  <c r="J14" i="23"/>
  <c r="D21" i="15"/>
  <c r="W10" i="23"/>
  <c r="L21" i="15"/>
  <c r="AD19" i="23"/>
  <c r="M18" i="23"/>
  <c r="L18" i="23"/>
  <c r="K18" i="23"/>
  <c r="M17" i="23"/>
  <c r="L17" i="23"/>
  <c r="K17" i="23"/>
  <c r="J17" i="23"/>
  <c r="M16" i="23"/>
  <c r="L16" i="23"/>
  <c r="K16" i="23"/>
  <c r="J16" i="23"/>
  <c r="M15" i="23"/>
  <c r="L15" i="23"/>
  <c r="K15" i="23"/>
  <c r="J15" i="23"/>
  <c r="AD14" i="23"/>
  <c r="M14" i="23"/>
  <c r="L14" i="23"/>
  <c r="AD13" i="23"/>
  <c r="AD12" i="23"/>
  <c r="L4" i="23"/>
  <c r="L3" i="23"/>
  <c r="M3" i="23"/>
  <c r="E23" i="19"/>
  <c r="E23" i="18"/>
  <c r="E23" i="17"/>
  <c r="E23" i="16"/>
  <c r="E23" i="15"/>
  <c r="E23" i="14"/>
  <c r="AA24" i="19"/>
  <c r="AA23" i="19"/>
  <c r="AA22" i="19"/>
  <c r="AA20" i="19"/>
  <c r="AA24" i="18"/>
  <c r="AA23" i="18"/>
  <c r="AA22" i="18"/>
  <c r="AA20" i="18"/>
  <c r="AA24" i="17"/>
  <c r="AA23" i="17"/>
  <c r="AA22" i="17"/>
  <c r="AA20" i="17"/>
  <c r="AA24" i="16"/>
  <c r="AA23" i="16"/>
  <c r="AA22" i="16"/>
  <c r="AA20" i="16"/>
  <c r="AA20" i="15"/>
  <c r="AA24" i="15"/>
  <c r="AA23" i="15"/>
  <c r="AA22" i="15"/>
  <c r="AB11" i="14"/>
  <c r="S97" i="12"/>
  <c r="S73" i="12"/>
  <c r="S74" i="12"/>
  <c r="S75" i="12"/>
  <c r="S76" i="12"/>
  <c r="S77" i="12"/>
  <c r="S170" i="12"/>
  <c r="S171" i="12"/>
  <c r="S172" i="12"/>
  <c r="S173" i="12"/>
  <c r="S146" i="12"/>
  <c r="S147" i="12"/>
  <c r="S148" i="12"/>
  <c r="S149" i="12"/>
  <c r="S122" i="12"/>
  <c r="S123" i="12"/>
  <c r="S124" i="12"/>
  <c r="S125" i="12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46" i="23"/>
  <c r="B47" i="23"/>
  <c r="B48" i="23"/>
  <c r="B49" i="23"/>
  <c r="B50" i="23"/>
  <c r="B51" i="23"/>
  <c r="B52" i="23"/>
  <c r="B53" i="23"/>
  <c r="B54" i="23"/>
  <c r="B55" i="23"/>
  <c r="B56" i="23"/>
  <c r="C6" i="23"/>
  <c r="B5" i="23"/>
  <c r="G14" i="23"/>
  <c r="K14" i="23"/>
  <c r="J18" i="23"/>
  <c r="S49" i="12"/>
  <c r="W18" i="13"/>
  <c r="K18" i="13"/>
  <c r="J18" i="13"/>
  <c r="I18" i="13"/>
  <c r="W17" i="13"/>
  <c r="K17" i="13"/>
  <c r="J17" i="13"/>
  <c r="I17" i="13"/>
  <c r="H17" i="13"/>
  <c r="W16" i="13"/>
  <c r="K16" i="13"/>
  <c r="J16" i="13"/>
  <c r="I16" i="13"/>
  <c r="H16" i="13"/>
  <c r="W15" i="13"/>
  <c r="K15" i="13"/>
  <c r="J15" i="13"/>
  <c r="I15" i="13"/>
  <c r="H15" i="13"/>
  <c r="AB14" i="13"/>
  <c r="W14" i="13"/>
  <c r="K14" i="13"/>
  <c r="J14" i="13"/>
  <c r="I14" i="13"/>
  <c r="H14" i="13"/>
  <c r="AB13" i="13"/>
  <c r="W13" i="13"/>
  <c r="AB12" i="13"/>
  <c r="J4" i="13"/>
  <c r="J3" i="13"/>
  <c r="K3" i="13"/>
  <c r="D14" i="13"/>
  <c r="D15" i="13"/>
  <c r="D16" i="13"/>
  <c r="D17" i="13"/>
  <c r="D18" i="13"/>
  <c r="W20" i="22"/>
  <c r="K20" i="22"/>
  <c r="J20" i="22"/>
  <c r="I20" i="22"/>
  <c r="W19" i="22"/>
  <c r="K19" i="22"/>
  <c r="J19" i="22"/>
  <c r="I19" i="22"/>
  <c r="H19" i="22"/>
  <c r="W18" i="22"/>
  <c r="K18" i="22"/>
  <c r="J18" i="22"/>
  <c r="I18" i="22"/>
  <c r="H18" i="22"/>
  <c r="W17" i="22"/>
  <c r="K17" i="22"/>
  <c r="J17" i="22"/>
  <c r="I17" i="22"/>
  <c r="H17" i="22"/>
  <c r="AB16" i="22"/>
  <c r="W16" i="22"/>
  <c r="K16" i="22"/>
  <c r="J16" i="22"/>
  <c r="I16" i="22"/>
  <c r="H16" i="22"/>
  <c r="C6" i="22"/>
  <c r="D16" i="22"/>
  <c r="D17" i="22"/>
  <c r="D18" i="22"/>
  <c r="D19" i="22"/>
  <c r="D20" i="22"/>
  <c r="AB15" i="22"/>
  <c r="W15" i="22"/>
  <c r="AB14" i="22"/>
  <c r="J4" i="22"/>
  <c r="J3" i="22"/>
  <c r="K3" i="22"/>
  <c r="O18" i="20"/>
  <c r="O17" i="20"/>
  <c r="O16" i="20"/>
  <c r="O15" i="20"/>
  <c r="O14" i="20"/>
  <c r="O13" i="20"/>
  <c r="J18" i="20"/>
  <c r="J17" i="20"/>
  <c r="J16" i="20"/>
  <c r="J15" i="20"/>
  <c r="J14" i="20"/>
  <c r="J10" i="20"/>
  <c r="J9" i="20"/>
  <c r="J8" i="20"/>
  <c r="J7" i="20"/>
  <c r="J6" i="20"/>
  <c r="E34" i="20"/>
  <c r="E33" i="20"/>
  <c r="E32" i="20"/>
  <c r="E31" i="20"/>
  <c r="E30" i="20"/>
  <c r="E26" i="20"/>
  <c r="E25" i="20"/>
  <c r="E24" i="20"/>
  <c r="E23" i="20"/>
  <c r="E22" i="20"/>
  <c r="E18" i="20"/>
  <c r="E17" i="20"/>
  <c r="E16" i="20"/>
  <c r="E15" i="20"/>
  <c r="E14" i="20"/>
  <c r="E10" i="20"/>
  <c r="E9" i="20"/>
  <c r="E8" i="20"/>
  <c r="E7" i="20"/>
  <c r="E6" i="20"/>
  <c r="H22" i="20"/>
  <c r="J12" i="20"/>
  <c r="J4" i="20"/>
  <c r="D28" i="20"/>
  <c r="D20" i="20"/>
  <c r="D12" i="20"/>
  <c r="D4" i="20"/>
  <c r="I29" i="20"/>
  <c r="I32" i="20"/>
  <c r="Y18" i="21"/>
  <c r="Y17" i="21"/>
  <c r="Y16" i="21"/>
  <c r="Y15" i="21"/>
  <c r="Y14" i="21"/>
  <c r="Y13" i="21"/>
  <c r="C34" i="21"/>
  <c r="N19" i="21"/>
  <c r="N4" i="21"/>
  <c r="C19" i="21"/>
  <c r="W18" i="19"/>
  <c r="W17" i="19"/>
  <c r="W16" i="19"/>
  <c r="W15" i="19"/>
  <c r="W14" i="19"/>
  <c r="W13" i="19"/>
  <c r="W18" i="18"/>
  <c r="W17" i="18"/>
  <c r="W16" i="18"/>
  <c r="W15" i="18"/>
  <c r="W14" i="18"/>
  <c r="W13" i="18"/>
  <c r="W18" i="17"/>
  <c r="W17" i="17"/>
  <c r="W16" i="17"/>
  <c r="W15" i="17"/>
  <c r="W14" i="17"/>
  <c r="W13" i="17"/>
  <c r="W18" i="16"/>
  <c r="W17" i="16"/>
  <c r="W16" i="16"/>
  <c r="W15" i="16"/>
  <c r="W14" i="16"/>
  <c r="W13" i="16"/>
  <c r="W18" i="15"/>
  <c r="W17" i="15"/>
  <c r="W16" i="15"/>
  <c r="W15" i="15"/>
  <c r="W14" i="15"/>
  <c r="W13" i="15"/>
  <c r="W18" i="14"/>
  <c r="W17" i="14"/>
  <c r="W16" i="14"/>
  <c r="W15" i="14"/>
  <c r="W14" i="14"/>
  <c r="W13" i="14"/>
  <c r="L21" i="19"/>
  <c r="L21" i="18"/>
  <c r="L21" i="17"/>
  <c r="L21" i="16"/>
  <c r="D21" i="19"/>
  <c r="D14" i="19"/>
  <c r="D15" i="19"/>
  <c r="D16" i="19"/>
  <c r="D17" i="19"/>
  <c r="D18" i="19"/>
  <c r="D21" i="18"/>
  <c r="D14" i="18"/>
  <c r="D15" i="18"/>
  <c r="D16" i="18"/>
  <c r="D17" i="18"/>
  <c r="D18" i="18"/>
  <c r="D21" i="17"/>
  <c r="D14" i="17"/>
  <c r="D15" i="17"/>
  <c r="D16" i="17"/>
  <c r="D17" i="17"/>
  <c r="D18" i="17"/>
  <c r="D21" i="16"/>
  <c r="J3" i="21"/>
  <c r="I3" i="21"/>
  <c r="G3" i="21"/>
  <c r="N34" i="21"/>
  <c r="C4" i="21"/>
  <c r="K18" i="19"/>
  <c r="J18" i="19"/>
  <c r="I18" i="19"/>
  <c r="K17" i="19"/>
  <c r="J17" i="19"/>
  <c r="I17" i="19"/>
  <c r="H17" i="19"/>
  <c r="H18" i="20"/>
  <c r="I18" i="20"/>
  <c r="K18" i="20"/>
  <c r="K16" i="19"/>
  <c r="J16" i="19"/>
  <c r="I16" i="19"/>
  <c r="H16" i="19"/>
  <c r="H17" i="20"/>
  <c r="I17" i="20"/>
  <c r="K17" i="20"/>
  <c r="K15" i="19"/>
  <c r="J15" i="19"/>
  <c r="I15" i="19"/>
  <c r="H15" i="19"/>
  <c r="H16" i="20"/>
  <c r="I16" i="20"/>
  <c r="K16" i="20"/>
  <c r="K14" i="19"/>
  <c r="J14" i="19"/>
  <c r="I14" i="19"/>
  <c r="H14" i="19"/>
  <c r="C6" i="19"/>
  <c r="J4" i="19"/>
  <c r="J3" i="19"/>
  <c r="K3" i="19"/>
  <c r="K18" i="18"/>
  <c r="J18" i="18"/>
  <c r="I18" i="18"/>
  <c r="K17" i="18"/>
  <c r="J17" i="18"/>
  <c r="I17" i="18"/>
  <c r="H17" i="18"/>
  <c r="H10" i="20"/>
  <c r="I10" i="20"/>
  <c r="K10" i="20"/>
  <c r="K16" i="18"/>
  <c r="J16" i="18"/>
  <c r="I16" i="18"/>
  <c r="H16" i="18"/>
  <c r="H9" i="20"/>
  <c r="I9" i="20"/>
  <c r="K9" i="20"/>
  <c r="K15" i="18"/>
  <c r="J15" i="18"/>
  <c r="I15" i="18"/>
  <c r="H15" i="18"/>
  <c r="H8" i="20"/>
  <c r="I8" i="20"/>
  <c r="K8" i="20"/>
  <c r="K14" i="18"/>
  <c r="J14" i="18"/>
  <c r="I14" i="18"/>
  <c r="H14" i="18"/>
  <c r="H18" i="18"/>
  <c r="J4" i="18"/>
  <c r="J3" i="18"/>
  <c r="K3" i="18"/>
  <c r="K18" i="17"/>
  <c r="J18" i="17"/>
  <c r="I18" i="17"/>
  <c r="K17" i="17"/>
  <c r="J17" i="17"/>
  <c r="I17" i="17"/>
  <c r="H17" i="17"/>
  <c r="C34" i="20"/>
  <c r="D34" i="20"/>
  <c r="F34" i="20"/>
  <c r="K16" i="17"/>
  <c r="J16" i="17"/>
  <c r="I16" i="17"/>
  <c r="H16" i="17"/>
  <c r="C33" i="20"/>
  <c r="D33" i="20"/>
  <c r="F33" i="20"/>
  <c r="K15" i="17"/>
  <c r="J15" i="17"/>
  <c r="I15" i="17"/>
  <c r="H15" i="17"/>
  <c r="C32" i="20"/>
  <c r="D32" i="20"/>
  <c r="F32" i="20"/>
  <c r="K14" i="17"/>
  <c r="J14" i="17"/>
  <c r="I14" i="17"/>
  <c r="H14" i="17"/>
  <c r="H18" i="17"/>
  <c r="J4" i="17"/>
  <c r="J3" i="17"/>
  <c r="K3" i="17"/>
  <c r="K18" i="16"/>
  <c r="J18" i="16"/>
  <c r="I18" i="16"/>
  <c r="K17" i="16"/>
  <c r="J17" i="16"/>
  <c r="I17" i="16"/>
  <c r="H17" i="16"/>
  <c r="C26" i="20"/>
  <c r="D26" i="20"/>
  <c r="F26" i="20"/>
  <c r="K16" i="16"/>
  <c r="J16" i="16"/>
  <c r="I16" i="16"/>
  <c r="H16" i="16"/>
  <c r="C25" i="20"/>
  <c r="D25" i="20"/>
  <c r="F25" i="20"/>
  <c r="K15" i="16"/>
  <c r="J15" i="16"/>
  <c r="I15" i="16"/>
  <c r="H15" i="16"/>
  <c r="C24" i="20"/>
  <c r="D24" i="20"/>
  <c r="F24" i="20"/>
  <c r="K14" i="16"/>
  <c r="J14" i="16"/>
  <c r="I14" i="16"/>
  <c r="H14" i="16"/>
  <c r="C23" i="20"/>
  <c r="D23" i="20"/>
  <c r="F23" i="20"/>
  <c r="J4" i="16"/>
  <c r="J3" i="16"/>
  <c r="K3" i="16"/>
  <c r="K18" i="15"/>
  <c r="J18" i="15"/>
  <c r="I18" i="15"/>
  <c r="K17" i="15"/>
  <c r="J17" i="15"/>
  <c r="I17" i="15"/>
  <c r="H17" i="15"/>
  <c r="C18" i="20"/>
  <c r="D18" i="20"/>
  <c r="F18" i="20"/>
  <c r="K16" i="15"/>
  <c r="J16" i="15"/>
  <c r="I16" i="15"/>
  <c r="H16" i="15"/>
  <c r="C17" i="20"/>
  <c r="D17" i="20"/>
  <c r="F17" i="20"/>
  <c r="K15" i="15"/>
  <c r="J15" i="15"/>
  <c r="I15" i="15"/>
  <c r="H15" i="15"/>
  <c r="C16" i="20"/>
  <c r="D16" i="20"/>
  <c r="F16" i="20"/>
  <c r="K14" i="15"/>
  <c r="J14" i="15"/>
  <c r="I14" i="15"/>
  <c r="H14" i="15"/>
  <c r="H18" i="15"/>
  <c r="J4" i="15"/>
  <c r="J3" i="15"/>
  <c r="K3" i="15"/>
  <c r="AB22" i="14"/>
  <c r="AB23" i="14"/>
  <c r="AB24" i="14"/>
  <c r="H17" i="14"/>
  <c r="C10" i="20"/>
  <c r="D10" i="20"/>
  <c r="H16" i="14"/>
  <c r="C9" i="20"/>
  <c r="D9" i="20"/>
  <c r="H15" i="14"/>
  <c r="C8" i="20"/>
  <c r="H14" i="14"/>
  <c r="C7" i="20"/>
  <c r="J3" i="14"/>
  <c r="K3" i="14"/>
  <c r="D15" i="14"/>
  <c r="D7" i="20"/>
  <c r="J4" i="14"/>
  <c r="J18" i="14"/>
  <c r="J17" i="14"/>
  <c r="J16" i="14"/>
  <c r="J15" i="14"/>
  <c r="J14" i="14"/>
  <c r="K18" i="14"/>
  <c r="K17" i="14"/>
  <c r="K16" i="14"/>
  <c r="K15" i="14"/>
  <c r="I18" i="14"/>
  <c r="I17" i="14"/>
  <c r="I16" i="14"/>
  <c r="I15" i="14"/>
  <c r="I14" i="14"/>
  <c r="K14" i="14"/>
  <c r="S98" i="12"/>
  <c r="S99" i="12"/>
  <c r="S100" i="12"/>
  <c r="S101" i="12"/>
  <c r="D6" i="23"/>
  <c r="C6" i="17"/>
  <c r="C31" i="20"/>
  <c r="D31" i="20"/>
  <c r="F31" i="20"/>
  <c r="H20" i="22"/>
  <c r="H15" i="20"/>
  <c r="I15" i="20"/>
  <c r="K15" i="20"/>
  <c r="H7" i="20"/>
  <c r="I7" i="20"/>
  <c r="K7" i="20"/>
  <c r="C15" i="20"/>
  <c r="D14" i="16"/>
  <c r="D15" i="16"/>
  <c r="D16" i="16"/>
  <c r="D17" i="16"/>
  <c r="D18" i="16"/>
  <c r="J22" i="20"/>
  <c r="J24" i="20"/>
  <c r="J26" i="20"/>
  <c r="J25" i="20"/>
  <c r="S50" i="12"/>
  <c r="S51" i="12"/>
  <c r="S52" i="12"/>
  <c r="S53" i="12"/>
  <c r="S25" i="12"/>
  <c r="D14" i="15"/>
  <c r="D15" i="15"/>
  <c r="D16" i="15"/>
  <c r="D17" i="15"/>
  <c r="D18" i="15"/>
  <c r="J23" i="20"/>
  <c r="H26" i="20"/>
  <c r="H25" i="20"/>
  <c r="H24" i="20"/>
  <c r="H23" i="20"/>
  <c r="H18" i="13"/>
  <c r="C6" i="13"/>
  <c r="D30" i="20"/>
  <c r="F30" i="20"/>
  <c r="I6" i="20"/>
  <c r="K6" i="20"/>
  <c r="I14" i="20"/>
  <c r="K14" i="20"/>
  <c r="C6" i="15"/>
  <c r="H18" i="16"/>
  <c r="H18" i="19"/>
  <c r="C6" i="18"/>
  <c r="C6" i="16"/>
  <c r="D14" i="14"/>
  <c r="H18" i="14"/>
  <c r="D6" i="20"/>
  <c r="D14" i="25"/>
  <c r="D22" i="20"/>
  <c r="F22" i="20"/>
  <c r="D15" i="20"/>
  <c r="F15" i="20"/>
  <c r="D14" i="20"/>
  <c r="F14" i="20"/>
  <c r="S26" i="12"/>
  <c r="S27" i="12"/>
  <c r="S28" i="12"/>
  <c r="S29" i="12"/>
  <c r="S1" i="12"/>
  <c r="S2" i="12"/>
  <c r="S3" i="12"/>
  <c r="S4" i="12"/>
  <c r="S5" i="12"/>
  <c r="D15" i="25"/>
  <c r="F6" i="20"/>
  <c r="K22" i="20"/>
  <c r="I22" i="20"/>
  <c r="I23" i="20"/>
  <c r="D16" i="14"/>
  <c r="D8" i="20"/>
  <c r="D17" i="14"/>
  <c r="D16" i="25"/>
  <c r="F7" i="20"/>
  <c r="K23" i="20"/>
  <c r="I24" i="20"/>
  <c r="D18" i="14"/>
  <c r="D18" i="25"/>
  <c r="D17" i="25"/>
  <c r="F8" i="20"/>
  <c r="K24" i="20"/>
  <c r="I25" i="20"/>
  <c r="F9" i="20"/>
  <c r="K25" i="20"/>
  <c r="I26" i="20"/>
  <c r="F10" i="20"/>
  <c r="K26" i="20"/>
</calcChain>
</file>

<file path=xl/sharedStrings.xml><?xml version="1.0" encoding="utf-8"?>
<sst xmlns="http://schemas.openxmlformats.org/spreadsheetml/2006/main" count="943" uniqueCount="185">
  <si>
    <t>Term 1</t>
  </si>
  <si>
    <t>Term 2</t>
  </si>
  <si>
    <t>Term 3</t>
  </si>
  <si>
    <t>Term 4</t>
  </si>
  <si>
    <t>Yr Lvl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</si>
  <si>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</si>
  <si>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</si>
  <si>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</si>
  <si>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</si>
  <si>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</si>
  <si>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</si>
  <si>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</si>
  <si>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</si>
  <si>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</si>
  <si>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</si>
  <si>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</si>
  <si>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</si>
  <si>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P</t>
  </si>
  <si>
    <t>Reading</t>
  </si>
  <si>
    <t>Writing</t>
  </si>
  <si>
    <t>Spelling</t>
  </si>
  <si>
    <t>Numeracy</t>
  </si>
  <si>
    <t>Month Formula</t>
  </si>
  <si>
    <t>My Goal Conditional Formatting Formula</t>
  </si>
  <si>
    <t>MY LINKS</t>
  </si>
  <si>
    <t xml:space="preserve">My Name: </t>
  </si>
  <si>
    <t>Year Level</t>
  </si>
  <si>
    <t>INSTRUCTIONS:</t>
  </si>
  <si>
    <t>Click "File", "Print"</t>
  </si>
  <si>
    <t>Select which page you want to print:</t>
  </si>
  <si>
    <t>CLICK HERE</t>
  </si>
  <si>
    <t>Date</t>
  </si>
  <si>
    <t>Last Score:</t>
  </si>
  <si>
    <t>Data Type:</t>
  </si>
  <si>
    <t>Grammar &amp; Punctuation</t>
  </si>
  <si>
    <t>Other</t>
  </si>
  <si>
    <t>My Comments...</t>
  </si>
  <si>
    <t>This Year</t>
  </si>
  <si>
    <t>Year Formula</t>
  </si>
  <si>
    <t>Growth Measurements</t>
  </si>
  <si>
    <t>AVERAGE GROWTH:</t>
  </si>
  <si>
    <t>Data Summary</t>
  </si>
  <si>
    <t>Hard-Copy Printouts</t>
  </si>
  <si>
    <t>Data Set # 1</t>
  </si>
  <si>
    <t>Data Set # 2</t>
  </si>
  <si>
    <t>Data Set # 3</t>
  </si>
  <si>
    <t>Data Set # 4</t>
  </si>
  <si>
    <t>Data Set # 5</t>
  </si>
  <si>
    <t>Data Set # 6</t>
  </si>
  <si>
    <t>My Name:</t>
  </si>
  <si>
    <t>My Year Level:</t>
  </si>
  <si>
    <t>Graphs Summary</t>
  </si>
  <si>
    <r>
      <t xml:space="preserve">My </t>
    </r>
    <r>
      <rPr>
        <b/>
        <sz val="18"/>
        <color theme="5"/>
        <rFont val="Calibri"/>
        <family val="2"/>
        <scheme val="minor"/>
      </rPr>
      <t>EXPECTED</t>
    </r>
    <r>
      <rPr>
        <sz val="18"/>
        <rFont val="Calibri"/>
        <family val="2"/>
        <scheme val="minor"/>
      </rPr>
      <t xml:space="preserve"> Score</t>
    </r>
  </si>
  <si>
    <r>
      <t xml:space="preserve">My </t>
    </r>
    <r>
      <rPr>
        <b/>
        <sz val="14"/>
        <color theme="4"/>
        <rFont val="Calibri"/>
        <family val="2"/>
        <scheme val="minor"/>
      </rPr>
      <t>ACTUAL</t>
    </r>
    <r>
      <rPr>
        <sz val="14"/>
        <rFont val="Calibri"/>
        <family val="2"/>
        <scheme val="minor"/>
      </rPr>
      <t xml:space="preserve"> Score</t>
    </r>
  </si>
  <si>
    <r>
      <t xml:space="preserve">My </t>
    </r>
    <r>
      <rPr>
        <b/>
        <sz val="18"/>
        <color theme="4"/>
        <rFont val="Calibri"/>
        <family val="2"/>
        <scheme val="minor"/>
      </rPr>
      <t>ACTUAL</t>
    </r>
    <r>
      <rPr>
        <sz val="18"/>
        <rFont val="Calibri"/>
        <family val="2"/>
        <scheme val="minor"/>
      </rPr>
      <t xml:space="preserve"> Score</t>
    </r>
  </si>
  <si>
    <r>
      <t xml:space="preserve">My </t>
    </r>
    <r>
      <rPr>
        <b/>
        <sz val="18"/>
        <color theme="6"/>
        <rFont val="Calibri"/>
        <family val="2"/>
        <scheme val="minor"/>
      </rPr>
      <t xml:space="preserve">GOAL </t>
    </r>
    <r>
      <rPr>
        <sz val="18"/>
        <rFont val="Calibri"/>
        <family val="2"/>
        <scheme val="minor"/>
      </rPr>
      <t>Score</t>
    </r>
  </si>
  <si>
    <r>
      <t xml:space="preserve">Actions required to meet my </t>
    </r>
    <r>
      <rPr>
        <b/>
        <sz val="14"/>
        <color theme="6"/>
        <rFont val="Calibri"/>
        <family val="2"/>
        <scheme val="minor"/>
      </rPr>
      <t>GOAL</t>
    </r>
    <r>
      <rPr>
        <sz val="14"/>
        <rFont val="Calibri"/>
        <family val="2"/>
        <scheme val="minor"/>
      </rPr>
      <t xml:space="preserve"> Score</t>
    </r>
  </si>
  <si>
    <t>Created by Tim Danes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</si>
  <si>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1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</si>
  <si>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2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</si>
  <si>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3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</si>
  <si>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4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</si>
  <si>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5</t>
    </r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</si>
  <si>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Set # 6</t>
    </r>
  </si>
  <si>
    <t>Instructions Page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</si>
  <si>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Graph Summary</t>
    </r>
  </si>
  <si>
    <t>Test Type:</t>
  </si>
  <si>
    <t>Tim Danes</t>
  </si>
  <si>
    <t>Sample Data Set</t>
  </si>
  <si>
    <t>To go back to Data Set # 1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</si>
  <si>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Data SUMMARY</t>
    </r>
  </si>
  <si>
    <t>OVERALL DATA</t>
  </si>
  <si>
    <t>Growth</t>
  </si>
  <si>
    <t>Since Last Score</t>
  </si>
  <si>
    <t>Expected Standard</t>
  </si>
  <si>
    <t>Difference</t>
  </si>
  <si>
    <t xml:space="preserve">Data Set # 1 - </t>
  </si>
  <si>
    <t xml:space="preserve">NAME: </t>
  </si>
  <si>
    <t>YEAR LEVEL:</t>
  </si>
  <si>
    <t xml:space="preserve">Data Set # 2 - </t>
  </si>
  <si>
    <t xml:space="preserve">Data Set # 3 - </t>
  </si>
  <si>
    <t xml:space="preserve">Data Set # 4 - </t>
  </si>
  <si>
    <t xml:space="preserve">Data Set # 5 - </t>
  </si>
  <si>
    <t xml:space="preserve">Data Set # 6 - </t>
  </si>
  <si>
    <t>Actual Score</t>
  </si>
  <si>
    <t>AVG Actual Score</t>
  </si>
  <si>
    <t>AVG Expect. Stand.</t>
  </si>
  <si>
    <t>AVG Difference</t>
  </si>
  <si>
    <t>AVG Growth</t>
  </si>
  <si>
    <t>STEP 1: Use the Drop-down box to select a Data Type.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</si>
  <si>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INSTRUCTIONS</t>
    </r>
  </si>
  <si>
    <t>STEP 2: Follow the Purple boxes, filling out data as you go...</t>
  </si>
  <si>
    <t>I will read more</t>
  </si>
  <si>
    <t>SPECIAL NOTE: The Comments section is designed to help you meet your targets.  Be specific in your ACTIONS section.</t>
  </si>
  <si>
    <t>I will read a novel of at least 100 pages before the next test</t>
  </si>
  <si>
    <t>An example of an ACTION comment that is SPECIFIC and likely to result in improved outcomes:</t>
  </si>
  <si>
    <t>NOTE: This score is calculated on the month of the test and the Year Level you are in.</t>
  </si>
  <si>
    <t>Click on the headings on the "My Links" column to navigate around the document.</t>
  </si>
  <si>
    <t>An example of an ACTION comment that is too general:</t>
  </si>
  <si>
    <t>I was a bit disorganised before doing the test and couldn't concentrate properly</t>
  </si>
  <si>
    <t>I will find out when the test is on for the next time and ask my teacher what to bring.</t>
  </si>
  <si>
    <t>I did a lot better this time around.</t>
  </si>
  <si>
    <t>I will finish reading my class novel and 1 other book before the next test.</t>
  </si>
  <si>
    <t>I'm not sure what happened this time. I think I was a bit distracted.</t>
  </si>
  <si>
    <t>I will talk to my Advisor before the next test to see how I can improve it.</t>
  </si>
  <si>
    <r>
      <t xml:space="preserve">My Individual Data Plan: </t>
    </r>
    <r>
      <rPr>
        <sz val="24"/>
        <color rgb="FFFFFF00"/>
        <rFont val="Calibri"/>
        <family val="2"/>
        <scheme val="minor"/>
      </rPr>
      <t>SAMPLE</t>
    </r>
  </si>
  <si>
    <r>
      <t xml:space="preserve">My </t>
    </r>
    <r>
      <rPr>
        <b/>
        <sz val="12"/>
        <color theme="5"/>
        <rFont val="Calibri"/>
        <family val="2"/>
        <scheme val="minor"/>
      </rPr>
      <t>EXPECTED</t>
    </r>
    <r>
      <rPr>
        <sz val="12"/>
        <rFont val="Calibri"/>
        <family val="2"/>
        <scheme val="minor"/>
      </rPr>
      <t xml:space="preserve"> Score</t>
    </r>
  </si>
  <si>
    <r>
      <t xml:space="preserve">My </t>
    </r>
    <r>
      <rPr>
        <b/>
        <sz val="12"/>
        <color theme="4"/>
        <rFont val="Calibri"/>
        <family val="2"/>
        <scheme val="minor"/>
      </rPr>
      <t>ACTUAL</t>
    </r>
    <r>
      <rPr>
        <sz val="12"/>
        <rFont val="Calibri"/>
        <family val="2"/>
        <scheme val="minor"/>
      </rPr>
      <t xml:space="preserve"> Score</t>
    </r>
  </si>
  <si>
    <r>
      <t xml:space="preserve">My </t>
    </r>
    <r>
      <rPr>
        <b/>
        <sz val="12"/>
        <color theme="6"/>
        <rFont val="Calibri"/>
        <family val="2"/>
        <scheme val="minor"/>
      </rPr>
      <t xml:space="preserve">GOAL </t>
    </r>
    <r>
      <rPr>
        <sz val="12"/>
        <rFont val="Calibri"/>
        <family val="2"/>
        <scheme val="minor"/>
      </rPr>
      <t>Score</t>
    </r>
  </si>
  <si>
    <t>Year 7</t>
  </si>
  <si>
    <t>Test 1:</t>
  </si>
  <si>
    <t>Test 2:</t>
  </si>
  <si>
    <t>Test 3:</t>
  </si>
  <si>
    <t>Test 4:</t>
  </si>
  <si>
    <t>My Comments</t>
  </si>
  <si>
    <r>
      <t>My</t>
    </r>
    <r>
      <rPr>
        <b/>
        <sz val="11"/>
        <color theme="3"/>
        <rFont val="Calibri"/>
        <family val="2"/>
        <scheme val="minor"/>
      </rPr>
      <t xml:space="preserve"> ACTUAL</t>
    </r>
    <r>
      <rPr>
        <sz val="11"/>
        <color theme="1"/>
        <rFont val="Calibri"/>
        <family val="2"/>
        <scheme val="minor"/>
      </rPr>
      <t xml:space="preserve"> Score</t>
    </r>
  </si>
  <si>
    <r>
      <t xml:space="preserve">Actions required to meet my </t>
    </r>
    <r>
      <rPr>
        <b/>
        <sz val="11"/>
        <color theme="6"/>
        <rFont val="Calibri"/>
        <family val="2"/>
        <scheme val="minor"/>
      </rPr>
      <t xml:space="preserve">GOAL </t>
    </r>
    <r>
      <rPr>
        <sz val="11"/>
        <color theme="1"/>
        <rFont val="Calibri"/>
        <family val="2"/>
        <scheme val="minor"/>
      </rPr>
      <t>Score</t>
    </r>
  </si>
  <si>
    <t>Test 1</t>
  </si>
  <si>
    <t>Test 2</t>
  </si>
  <si>
    <t>Test 3</t>
  </si>
  <si>
    <t>Test 4</t>
  </si>
  <si>
    <t>Year 8</t>
  </si>
  <si>
    <t>Year 9</t>
  </si>
  <si>
    <t>Year 10</t>
  </si>
  <si>
    <t>Reading - Linear</t>
  </si>
  <si>
    <t>Reading  - Adaptive</t>
  </si>
  <si>
    <t>Gram. &amp; Punc. - Linear</t>
  </si>
  <si>
    <t>Gram. &amp; Punc. - Adaptive</t>
  </si>
  <si>
    <t>Spelling - Linear</t>
  </si>
  <si>
    <t>Spelling - Adaptive</t>
  </si>
  <si>
    <t>Writing - Adaptive</t>
  </si>
  <si>
    <t>Writing - Linear</t>
  </si>
  <si>
    <t>Year 6</t>
  </si>
  <si>
    <t>Year 5</t>
  </si>
  <si>
    <t>Year 4</t>
  </si>
  <si>
    <t>Year 3</t>
  </si>
  <si>
    <t>Page 1 is Year 3</t>
  </si>
  <si>
    <t>Page 2 is Year 4</t>
  </si>
  <si>
    <t>Page 3 is Year 5</t>
  </si>
  <si>
    <t>Page 4 is Year 6</t>
  </si>
  <si>
    <t>Page 5 is Year 7</t>
  </si>
  <si>
    <t>Page 6 is Year 8</t>
  </si>
  <si>
    <t>Page 7 is Year 9</t>
  </si>
  <si>
    <t>Page 8 is Year 10</t>
  </si>
  <si>
    <t>Number - Linear</t>
  </si>
  <si>
    <t>Number - Adaptive</t>
  </si>
  <si>
    <t>Space - Linear</t>
  </si>
  <si>
    <t>Space - Adaptive</t>
  </si>
  <si>
    <t>M,C &amp; Data - Adaptive</t>
  </si>
  <si>
    <t>M,C &amp; Data - Linear</t>
  </si>
  <si>
    <t>Gen. English - Adaptive</t>
  </si>
  <si>
    <t>Gen. Numeracy - Linear</t>
  </si>
  <si>
    <t>Gen. Numeracy - Adaptive</t>
  </si>
  <si>
    <t>Gen. English - Linear</t>
  </si>
  <si>
    <t>OTHER</t>
  </si>
  <si>
    <t>If your test is not listed, you can enter it's name in the box below and it will then appear in the list instead of "OTHER".</t>
  </si>
  <si>
    <r>
      <t xml:space="preserve">My </t>
    </r>
    <r>
      <rPr>
        <b/>
        <sz val="18"/>
        <color theme="5"/>
        <rFont val="Calibri"/>
        <family val="2"/>
        <scheme val="minor"/>
      </rPr>
      <t>EXPECTED</t>
    </r>
    <r>
      <rPr>
        <sz val="18"/>
        <rFont val="Calibri"/>
        <family val="2"/>
        <scheme val="minor"/>
      </rPr>
      <t xml:space="preserve"> Score</t>
    </r>
    <r>
      <rPr>
        <sz val="22"/>
        <rFont val="Calibri"/>
        <family val="2"/>
        <scheme val="minor"/>
      </rPr>
      <t/>
    </r>
  </si>
  <si>
    <t>Attendance Data</t>
  </si>
  <si>
    <t>DATA SET # 1</t>
  </si>
  <si>
    <t>Click on the link below to go back to the main page</t>
  </si>
  <si>
    <t>Week</t>
  </si>
  <si>
    <t>Fortnight</t>
  </si>
  <si>
    <t>Month</t>
  </si>
  <si>
    <t>Term</t>
  </si>
  <si>
    <t>My Name</t>
  </si>
  <si>
    <t>Yr Level</t>
  </si>
  <si>
    <t>Click here to return to the top of the page</t>
  </si>
  <si>
    <t>AVERAGES</t>
  </si>
  <si>
    <r>
      <t>Date</t>
    </r>
    <r>
      <rPr>
        <sz val="14"/>
        <rFont val="Calibri"/>
        <family val="2"/>
        <scheme val="minor"/>
      </rPr>
      <t xml:space="preserve"> (Last day of the time period)</t>
    </r>
  </si>
  <si>
    <t>CLICK TO VIEW CHART</t>
  </si>
  <si>
    <t>CLICK to return to data entry view</t>
  </si>
  <si>
    <t xml:space="preserve"> Time Period</t>
  </si>
  <si>
    <t>INSTRUCTIONS</t>
  </si>
  <si>
    <t>Click on the Purple Boxes and read their instructions for each box.  More details available on the 'INSTRUCTIONS' Tab at the bottom of this page.</t>
  </si>
  <si>
    <t>My Individual Data Plan: Attendance</t>
  </si>
  <si>
    <t>My ACTUAL Attendance</t>
  </si>
  <si>
    <t>Actions required to meet my GOAL Attendance</t>
  </si>
  <si>
    <r>
      <t>My</t>
    </r>
    <r>
      <rPr>
        <b/>
        <sz val="16"/>
        <color theme="6"/>
        <rFont val="Calibri"/>
        <family val="2"/>
        <scheme val="minor"/>
      </rPr>
      <t xml:space="preserve"> GOAL</t>
    </r>
    <r>
      <rPr>
        <sz val="14"/>
        <rFont val="Calibri"/>
        <family val="2"/>
        <scheme val="minor"/>
      </rPr>
      <t xml:space="preserve"> Attendance</t>
    </r>
  </si>
  <si>
    <r>
      <t xml:space="preserve">My </t>
    </r>
    <r>
      <rPr>
        <b/>
        <sz val="16"/>
        <color theme="4"/>
        <rFont val="Calibri"/>
        <family val="2"/>
        <scheme val="minor"/>
      </rPr>
      <t>ACTUAL</t>
    </r>
    <r>
      <rPr>
        <sz val="14"/>
        <rFont val="Calibri"/>
        <family val="2"/>
        <scheme val="minor"/>
      </rPr>
      <t xml:space="preserve"> Attendance</t>
    </r>
  </si>
  <si>
    <r>
      <t xml:space="preserve">My </t>
    </r>
    <r>
      <rPr>
        <b/>
        <sz val="16"/>
        <color theme="5"/>
        <rFont val="Calibri"/>
        <family val="2"/>
        <scheme val="minor"/>
      </rPr>
      <t xml:space="preserve">EXPECTED </t>
    </r>
    <r>
      <rPr>
        <sz val="14"/>
        <rFont val="Calibri"/>
        <family val="2"/>
        <scheme val="minor"/>
      </rPr>
      <t>Attendance</t>
    </r>
  </si>
  <si>
    <t>If your test is not listed, you can enter its name in the box below and it will then appear in the list instead of "OTHER".</t>
  </si>
  <si>
    <t>Christine Tate</t>
  </si>
  <si>
    <t>04/042014</t>
  </si>
  <si>
    <t>I didn't concentrate</t>
  </si>
  <si>
    <t>Listen to my maths teacher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</si>
</sst>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;@"/>
  </numFmts>
  <fonts count="5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24"/>
      <color theme="0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8"/>
      <color theme="5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18"/>
      <color theme="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0"/>
      <name val="Calibri"/>
      <family val="2"/>
    </font>
    <font>
      <i/>
      <sz val="11"/>
      <color theme="0"/>
      <name val="Calibri"/>
      <family val="2"/>
      <scheme val="minor"/>
    </font>
    <font>
      <sz val="14"/>
      <color theme="10"/>
      <name val="Calibri"/>
      <family val="2"/>
    </font>
    <font>
      <sz val="10"/>
      <color theme="10"/>
      <name val="Calibri"/>
      <family val="2"/>
    </font>
    <font>
      <sz val="24"/>
      <color rgb="FFFFFF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</font>
    <font>
      <u/>
      <sz val="16"/>
      <color theme="10"/>
      <name val="Calibri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</font>
    <font>
      <b/>
      <i/>
      <sz val="14"/>
      <color theme="0"/>
      <name val="Calibri"/>
      <family val="2"/>
      <scheme val="minor"/>
    </font>
    <font>
      <sz val="16"/>
      <color theme="9"/>
      <name val="Aharoni"/>
      <charset val="177"/>
    </font>
    <font>
      <b/>
      <sz val="11"/>
      <color theme="3"/>
      <name val="Calibri"/>
      <family val="2"/>
      <scheme val="minor"/>
    </font>
    <font>
      <b/>
      <sz val="12"/>
      <color theme="5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2"/>
      <color theme="6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22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1"/>
      <color rgb="FF00B0F0"/>
      <name val="Calibri"/>
      <family val="2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theme="0"/>
      <name val="Calibri"/>
      <family val="2"/>
    </font>
    <font>
      <b/>
      <sz val="18"/>
      <name val="Calibri"/>
      <family val="2"/>
      <scheme val="minor"/>
    </font>
    <font>
      <sz val="16"/>
      <color theme="10"/>
      <name val="Calibri"/>
      <family val="2"/>
    </font>
    <font>
      <b/>
      <sz val="16"/>
      <color theme="6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 style="medium">
        <color theme="7" tint="-0.249977111117893"/>
      </bottom>
      <diagonal/>
    </border>
    <border>
      <left/>
      <right/>
      <top style="medium">
        <color theme="7" tint="-0.249977111117893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medium">
        <color theme="7" tint="-0.249977111117893"/>
      </top>
      <bottom style="medium">
        <color theme="7" tint="-0.249977111117893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/>
      <right/>
      <top style="medium">
        <color theme="7" tint="-0.249977111117893"/>
      </top>
      <bottom/>
      <diagonal/>
    </border>
    <border>
      <left/>
      <right style="medium">
        <color theme="7" tint="-0.249977111117893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/>
      <right style="medium">
        <color theme="7" tint="-0.249977111117893"/>
      </right>
      <top/>
      <bottom/>
      <diagonal/>
    </border>
    <border>
      <left style="medium">
        <color theme="7" tint="-0.249977111117893"/>
      </left>
      <right/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/>
      <right style="medium">
        <color theme="7" tint="-0.249977111117893"/>
      </right>
      <top/>
      <bottom style="medium">
        <color theme="7" tint="-0.249977111117893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03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Protection="1"/>
    <xf numFmtId="0" fontId="6" fillId="3" borderId="0" xfId="0" applyFont="1" applyFill="1"/>
    <xf numFmtId="0" fontId="6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18" xfId="0" applyFill="1" applyBorder="1"/>
    <xf numFmtId="0" fontId="0" fillId="3" borderId="0" xfId="0" applyFill="1" applyAlignment="1"/>
    <xf numFmtId="0" fontId="1" fillId="3" borderId="0" xfId="0" applyFont="1" applyFill="1" applyProtection="1"/>
    <xf numFmtId="0" fontId="0" fillId="4" borderId="0" xfId="0" applyFill="1" applyProtection="1"/>
    <xf numFmtId="0" fontId="19" fillId="4" borderId="0" xfId="0" applyFont="1" applyFill="1" applyProtection="1"/>
    <xf numFmtId="0" fontId="1" fillId="4" borderId="0" xfId="0" applyFont="1" applyFill="1" applyProtection="1"/>
    <xf numFmtId="0" fontId="9" fillId="3" borderId="0" xfId="0" applyFont="1" applyFill="1" applyProtection="1"/>
    <xf numFmtId="14" fontId="9" fillId="3" borderId="0" xfId="0" applyNumberFormat="1" applyFont="1" applyFill="1" applyProtection="1"/>
    <xf numFmtId="0" fontId="12" fillId="3" borderId="0" xfId="0" applyFont="1" applyFill="1" applyAlignment="1" applyProtection="1">
      <alignment horizontal="right" vertical="center"/>
    </xf>
    <xf numFmtId="0" fontId="0" fillId="3" borderId="0" xfId="0" applyFill="1" applyBorder="1" applyProtection="1"/>
    <xf numFmtId="0" fontId="9" fillId="3" borderId="5" xfId="0" applyFont="1" applyFill="1" applyBorder="1" applyAlignment="1" applyProtection="1">
      <alignment textRotation="75"/>
    </xf>
    <xf numFmtId="0" fontId="16" fillId="3" borderId="5" xfId="0" applyFont="1" applyFill="1" applyBorder="1" applyAlignment="1" applyProtection="1">
      <alignment textRotation="90" wrapText="1"/>
    </xf>
    <xf numFmtId="0" fontId="16" fillId="3" borderId="0" xfId="0" applyFont="1" applyFill="1" applyAlignment="1" applyProtection="1">
      <alignment textRotation="90" wrapText="1"/>
    </xf>
    <xf numFmtId="0" fontId="9" fillId="3" borderId="0" xfId="0" applyFont="1" applyFill="1" applyAlignment="1" applyProtection="1">
      <alignment horizontal="center" textRotation="75" wrapText="1"/>
    </xf>
    <xf numFmtId="0" fontId="12" fillId="3" borderId="0" xfId="0" applyFont="1" applyFill="1" applyAlignment="1" applyProtection="1">
      <alignment horizontal="right"/>
    </xf>
    <xf numFmtId="0" fontId="16" fillId="3" borderId="0" xfId="0" applyFont="1" applyFill="1" applyAlignment="1" applyProtection="1">
      <alignment horizontal="left"/>
    </xf>
    <xf numFmtId="0" fontId="9" fillId="3" borderId="0" xfId="0" applyFont="1" applyFill="1" applyAlignment="1" applyProtection="1">
      <alignment horizontal="center" wrapText="1"/>
    </xf>
    <xf numFmtId="2" fontId="12" fillId="3" borderId="0" xfId="0" applyNumberFormat="1" applyFont="1" applyFill="1" applyBorder="1" applyAlignment="1" applyProtection="1">
      <alignment horizontal="center" vertical="center"/>
    </xf>
    <xf numFmtId="0" fontId="14" fillId="3" borderId="14" xfId="0" applyFont="1" applyFill="1" applyBorder="1" applyAlignment="1" applyProtection="1">
      <alignment horizontal="center" wrapText="1"/>
    </xf>
    <xf numFmtId="0" fontId="9" fillId="3" borderId="0" xfId="0" applyFont="1" applyFill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</xf>
    <xf numFmtId="2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vertical="center"/>
    </xf>
    <xf numFmtId="0" fontId="9" fillId="3" borderId="0" xfId="0" applyFont="1" applyFill="1" applyBorder="1" applyProtection="1"/>
    <xf numFmtId="0" fontId="14" fillId="3" borderId="20" xfId="0" applyFont="1" applyFill="1" applyBorder="1" applyAlignment="1" applyProtection="1">
      <alignment horizontal="center" vertical="center"/>
      <protection locked="0"/>
    </xf>
    <xf numFmtId="2" fontId="20" fillId="3" borderId="1" xfId="0" applyNumberFormat="1" applyFont="1" applyFill="1" applyBorder="1" applyAlignment="1" applyProtection="1">
      <alignment horizontal="center" vertical="center"/>
    </xf>
    <xf numFmtId="2" fontId="22" fillId="3" borderId="1" xfId="0" applyNumberFormat="1" applyFont="1" applyFill="1" applyBorder="1" applyAlignment="1" applyProtection="1">
      <alignment horizontal="center" vertical="center"/>
      <protection locked="0"/>
    </xf>
    <xf numFmtId="2" fontId="24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3" borderId="1" xfId="0" applyNumberFormat="1" applyFont="1" applyFill="1" applyBorder="1" applyAlignment="1" applyProtection="1">
      <alignment horizontal="center" vertical="center"/>
      <protection locked="0"/>
    </xf>
    <xf numFmtId="2" fontId="12" fillId="3" borderId="20" xfId="0" applyNumberFormat="1" applyFont="1" applyFill="1" applyBorder="1" applyAlignment="1" applyProtection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0" xfId="0" applyFont="1" applyFill="1" applyAlignment="1" applyProtection="1">
      <alignment horizontal="center" textRotation="90" wrapText="1"/>
    </xf>
    <xf numFmtId="0" fontId="16" fillId="3" borderId="0" xfId="0" applyFont="1" applyFill="1" applyBorder="1" applyAlignment="1" applyProtection="1">
      <alignment horizontal="center" textRotation="90" wrapText="1"/>
    </xf>
    <xf numFmtId="0" fontId="27" fillId="5" borderId="27" xfId="1" applyFont="1" applyFill="1" applyBorder="1" applyAlignment="1" applyProtection="1">
      <alignment vertical="center"/>
      <protection locked="0"/>
    </xf>
    <xf numFmtId="0" fontId="27" fillId="5" borderId="28" xfId="1" applyFont="1" applyFill="1" applyBorder="1" applyAlignment="1" applyProtection="1">
      <alignment vertical="center"/>
      <protection locked="0"/>
    </xf>
    <xf numFmtId="0" fontId="30" fillId="5" borderId="29" xfId="1" applyFont="1" applyFill="1" applyBorder="1" applyAlignment="1" applyProtection="1">
      <alignment horizontal="right"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28" fillId="4" borderId="0" xfId="0" applyFont="1" applyFill="1" applyAlignment="1" applyProtection="1">
      <alignment vertical="center"/>
    </xf>
    <xf numFmtId="0" fontId="11" fillId="4" borderId="0" xfId="0" applyFont="1" applyFill="1" applyAlignment="1" applyProtection="1"/>
    <xf numFmtId="0" fontId="33" fillId="3" borderId="0" xfId="0" applyFont="1" applyFill="1" applyAlignment="1" applyProtection="1">
      <alignment horizontal="right" vertical="center"/>
    </xf>
    <xf numFmtId="0" fontId="33" fillId="3" borderId="0" xfId="0" applyFont="1" applyFill="1" applyAlignment="1" applyProtection="1">
      <alignment vertical="center"/>
    </xf>
    <xf numFmtId="0" fontId="34" fillId="3" borderId="0" xfId="0" applyFont="1" applyFill="1" applyAlignment="1" applyProtection="1">
      <alignment horizontal="left" vertical="center"/>
    </xf>
    <xf numFmtId="0" fontId="27" fillId="5" borderId="23" xfId="1" applyFont="1" applyFill="1" applyBorder="1" applyAlignment="1" applyProtection="1">
      <alignment vertical="center"/>
      <protection locked="0"/>
    </xf>
    <xf numFmtId="0" fontId="27" fillId="5" borderId="12" xfId="1" applyFont="1" applyFill="1" applyBorder="1" applyAlignment="1" applyProtection="1">
      <alignment vertical="center"/>
      <protection locked="0"/>
    </xf>
    <xf numFmtId="0" fontId="27" fillId="5" borderId="26" xfId="1" applyFont="1" applyFill="1" applyBorder="1" applyAlignment="1" applyProtection="1">
      <alignment horizontal="right" vertical="center"/>
      <protection locked="0"/>
    </xf>
    <xf numFmtId="0" fontId="27" fillId="5" borderId="24" xfId="1" applyFont="1" applyFill="1" applyBorder="1" applyAlignment="1" applyProtection="1">
      <alignment vertical="center"/>
      <protection locked="0"/>
    </xf>
    <xf numFmtId="0" fontId="27" fillId="5" borderId="25" xfId="1" applyFont="1" applyFill="1" applyBorder="1" applyAlignment="1" applyProtection="1">
      <alignment vertical="center"/>
      <protection locked="0"/>
    </xf>
    <xf numFmtId="0" fontId="27" fillId="5" borderId="10" xfId="1" applyFont="1" applyFill="1" applyBorder="1" applyAlignment="1" applyProtection="1">
      <alignment horizontal="right" vertical="center"/>
      <protection locked="0"/>
    </xf>
    <xf numFmtId="0" fontId="27" fillId="3" borderId="0" xfId="1" applyFont="1" applyFill="1" applyBorder="1" applyAlignment="1" applyProtection="1">
      <alignment vertical="center"/>
    </xf>
    <xf numFmtId="0" fontId="30" fillId="3" borderId="0" xfId="1" applyFont="1" applyFill="1" applyBorder="1" applyAlignment="1" applyProtection="1">
      <alignment horizontal="right" vertical="center"/>
    </xf>
    <xf numFmtId="0" fontId="27" fillId="3" borderId="0" xfId="1" applyFont="1" applyFill="1" applyBorder="1" applyAlignment="1" applyProtection="1">
      <alignment horizontal="right" vertical="center"/>
    </xf>
    <xf numFmtId="0" fontId="36" fillId="3" borderId="0" xfId="1" applyFont="1" applyFill="1" applyAlignment="1" applyProtection="1">
      <protection locked="0"/>
    </xf>
    <xf numFmtId="0" fontId="8" fillId="3" borderId="0" xfId="0" applyFont="1" applyFill="1"/>
    <xf numFmtId="2" fontId="7" fillId="3" borderId="0" xfId="0" applyNumberFormat="1" applyFont="1" applyFill="1" applyBorder="1" applyAlignment="1" applyProtection="1">
      <alignment horizontal="center" vertical="center"/>
    </xf>
    <xf numFmtId="164" fontId="9" fillId="3" borderId="1" xfId="0" applyNumberFormat="1" applyFont="1" applyFill="1" applyBorder="1" applyAlignment="1" applyProtection="1">
      <alignment horizontal="center" vertical="center"/>
    </xf>
    <xf numFmtId="2" fontId="22" fillId="3" borderId="1" xfId="0" applyNumberFormat="1" applyFont="1" applyFill="1" applyBorder="1" applyAlignment="1" applyProtection="1">
      <alignment horizontal="center" vertical="center"/>
    </xf>
    <xf numFmtId="2" fontId="24" fillId="3" borderId="1" xfId="0" applyNumberFormat="1" applyFont="1" applyFill="1" applyBorder="1" applyAlignment="1" applyProtection="1">
      <alignment horizontal="center" vertical="center"/>
    </xf>
    <xf numFmtId="2" fontId="14" fillId="3" borderId="1" xfId="0" applyNumberFormat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 applyProtection="1">
      <alignment horizontal="center"/>
    </xf>
    <xf numFmtId="0" fontId="15" fillId="3" borderId="1" xfId="0" applyFont="1" applyFill="1" applyBorder="1" applyAlignment="1" applyProtection="1">
      <alignment horizontal="center" vertical="center" wrapText="1"/>
    </xf>
    <xf numFmtId="0" fontId="14" fillId="3" borderId="20" xfId="0" applyFont="1" applyFill="1" applyBorder="1" applyAlignment="1" applyProtection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</xf>
    <xf numFmtId="0" fontId="9" fillId="3" borderId="0" xfId="0" applyFont="1" applyFill="1" applyAlignment="1" applyProtection="1">
      <alignment vertical="center"/>
      <protection locked="0"/>
    </xf>
    <xf numFmtId="0" fontId="0" fillId="3" borderId="0" xfId="0" applyFill="1" applyAlignment="1" applyProtection="1">
      <alignment horizontal="center"/>
    </xf>
    <xf numFmtId="0" fontId="0" fillId="3" borderId="0" xfId="0" applyFill="1" applyAlignment="1" applyProtection="1">
      <alignment horizontal="right"/>
    </xf>
    <xf numFmtId="0" fontId="0" fillId="3" borderId="0" xfId="0" applyFill="1" applyAlignment="1" applyProtection="1">
      <alignment horizontal="left"/>
    </xf>
    <xf numFmtId="0" fontId="0" fillId="3" borderId="0" xfId="0" applyFill="1" applyAlignment="1" applyProtection="1"/>
    <xf numFmtId="2" fontId="0" fillId="7" borderId="1" xfId="0" applyNumberFormat="1" applyFill="1" applyBorder="1" applyAlignment="1" applyProtection="1">
      <alignment horizontal="center" vertical="center"/>
    </xf>
    <xf numFmtId="2" fontId="0" fillId="3" borderId="1" xfId="0" applyNumberFormat="1" applyFill="1" applyBorder="1" applyAlignment="1" applyProtection="1">
      <alignment horizontal="center" vertical="center"/>
    </xf>
    <xf numFmtId="0" fontId="0" fillId="7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7" borderId="1" xfId="0" applyFill="1" applyBorder="1" applyProtection="1"/>
    <xf numFmtId="0" fontId="0" fillId="3" borderId="0" xfId="0" applyFill="1" applyBorder="1" applyAlignment="1" applyProtection="1"/>
    <xf numFmtId="0" fontId="14" fillId="3" borderId="0" xfId="0" applyFont="1" applyFill="1" applyAlignment="1" applyProtection="1">
      <alignment vertical="center" wrapText="1"/>
    </xf>
    <xf numFmtId="0" fontId="14" fillId="3" borderId="37" xfId="0" applyFont="1" applyFill="1" applyBorder="1" applyAlignment="1" applyProtection="1">
      <alignment horizontal="center" wrapText="1"/>
    </xf>
    <xf numFmtId="0" fontId="9" fillId="3" borderId="0" xfId="0" applyFont="1" applyFill="1" applyBorder="1" applyAlignment="1" applyProtection="1">
      <alignment horizontal="right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26" fillId="3" borderId="4" xfId="0" applyFont="1" applyFill="1" applyBorder="1" applyAlignment="1" applyProtection="1">
      <alignment horizontal="center" vertical="center"/>
    </xf>
    <xf numFmtId="0" fontId="26" fillId="3" borderId="5" xfId="0" applyFont="1" applyFill="1" applyBorder="1" applyAlignment="1" applyProtection="1">
      <alignment horizontal="center" vertical="center"/>
    </xf>
    <xf numFmtId="0" fontId="26" fillId="3" borderId="6" xfId="0" applyFont="1" applyFill="1" applyBorder="1" applyAlignment="1" applyProtection="1">
      <alignment horizontal="center" vertical="center"/>
    </xf>
    <xf numFmtId="0" fontId="15" fillId="3" borderId="38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/>
    </xf>
    <xf numFmtId="0" fontId="15" fillId="3" borderId="39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horizontal="center" textRotation="90" wrapText="1"/>
    </xf>
    <xf numFmtId="0" fontId="16" fillId="3" borderId="0" xfId="0" applyFont="1" applyFill="1" applyBorder="1" applyAlignment="1" applyProtection="1">
      <alignment horizontal="center" textRotation="90" wrapText="1"/>
    </xf>
    <xf numFmtId="2" fontId="24" fillId="3" borderId="0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right" vertical="center"/>
    </xf>
    <xf numFmtId="0" fontId="46" fillId="3" borderId="0" xfId="0" applyFont="1" applyFill="1"/>
    <xf numFmtId="2" fontId="8" fillId="3" borderId="14" xfId="0" applyNumberFormat="1" applyFont="1" applyFill="1" applyBorder="1"/>
    <xf numFmtId="0" fontId="8" fillId="3" borderId="0" xfId="0" applyFont="1" applyFill="1" applyBorder="1"/>
    <xf numFmtId="0" fontId="8" fillId="3" borderId="14" xfId="0" applyFont="1" applyFill="1" applyBorder="1"/>
    <xf numFmtId="0" fontId="16" fillId="3" borderId="0" xfId="0" applyFont="1" applyFill="1" applyAlignment="1" applyProtection="1">
      <alignment horizontal="center" textRotation="90" wrapText="1"/>
    </xf>
    <xf numFmtId="0" fontId="16" fillId="3" borderId="0" xfId="0" applyFont="1" applyFill="1" applyBorder="1" applyAlignment="1" applyProtection="1">
      <alignment horizontal="center" textRotation="90" wrapText="1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 wrapText="1"/>
    </xf>
    <xf numFmtId="0" fontId="27" fillId="3" borderId="0" xfId="1" applyFont="1" applyFill="1" applyBorder="1" applyAlignment="1" applyProtection="1">
      <alignment vertical="center"/>
      <protection locked="0"/>
    </xf>
    <xf numFmtId="0" fontId="30" fillId="3" borderId="0" xfId="1" applyFont="1" applyFill="1" applyBorder="1" applyAlignment="1" applyProtection="1">
      <alignment horizontal="right" vertical="center"/>
      <protection locked="0"/>
    </xf>
    <xf numFmtId="0" fontId="27" fillId="3" borderId="0" xfId="1" applyFont="1" applyFill="1" applyBorder="1" applyAlignment="1" applyProtection="1">
      <alignment horizontal="right" vertical="center"/>
      <protection locked="0"/>
    </xf>
    <xf numFmtId="0" fontId="29" fillId="3" borderId="0" xfId="1" applyFont="1" applyFill="1" applyBorder="1" applyAlignment="1" applyProtection="1">
      <alignment vertical="center"/>
      <protection locked="0"/>
    </xf>
    <xf numFmtId="0" fontId="16" fillId="3" borderId="0" xfId="0" applyFont="1" applyFill="1" applyBorder="1" applyAlignment="1" applyProtection="1">
      <alignment textRotation="90" wrapText="1"/>
    </xf>
    <xf numFmtId="0" fontId="16" fillId="3" borderId="0" xfId="0" applyFont="1" applyFill="1" applyBorder="1" applyAlignment="1" applyProtection="1">
      <alignment vertical="center"/>
      <protection locked="0"/>
    </xf>
    <xf numFmtId="0" fontId="52" fillId="3" borderId="0" xfId="0" applyFont="1" applyFill="1" applyBorder="1" applyAlignment="1" applyProtection="1">
      <alignment vertical="center"/>
    </xf>
    <xf numFmtId="0" fontId="53" fillId="3" borderId="0" xfId="1" applyFont="1" applyFill="1" applyBorder="1" applyAlignment="1" applyProtection="1">
      <alignment vertical="center"/>
      <protection locked="0"/>
    </xf>
    <xf numFmtId="0" fontId="54" fillId="3" borderId="5" xfId="0" applyFont="1" applyFill="1" applyBorder="1" applyAlignment="1" applyProtection="1"/>
    <xf numFmtId="0" fontId="54" fillId="3" borderId="0" xfId="0" applyFont="1" applyFill="1" applyBorder="1" applyAlignment="1" applyProtection="1">
      <alignment vertical="center"/>
    </xf>
    <xf numFmtId="0" fontId="29" fillId="3" borderId="0" xfId="1" applyFont="1" applyFill="1" applyBorder="1" applyAlignment="1" applyProtection="1">
      <alignment vertical="center"/>
    </xf>
    <xf numFmtId="9" fontId="12" fillId="3" borderId="20" xfId="0" applyNumberFormat="1" applyFont="1" applyFill="1" applyBorder="1" applyAlignment="1" applyProtection="1">
      <alignment horizontal="center" vertical="center"/>
    </xf>
    <xf numFmtId="1" fontId="0" fillId="13" borderId="11" xfId="0" applyNumberFormat="1" applyFont="1" applyFill="1" applyBorder="1" applyAlignment="1" applyProtection="1">
      <alignment horizontal="right" vertical="center"/>
    </xf>
    <xf numFmtId="2" fontId="0" fillId="13" borderId="13" xfId="0" applyNumberFormat="1" applyFont="1" applyFill="1" applyBorder="1" applyAlignment="1" applyProtection="1">
      <alignment horizontal="left" vertical="center"/>
    </xf>
    <xf numFmtId="0" fontId="13" fillId="3" borderId="0" xfId="0" applyFont="1" applyFill="1" applyBorder="1" applyAlignment="1" applyProtection="1">
      <alignment horizontal="center" vertical="center"/>
    </xf>
    <xf numFmtId="2" fontId="20" fillId="3" borderId="0" xfId="0" applyNumberFormat="1" applyFont="1" applyFill="1" applyBorder="1" applyAlignment="1" applyProtection="1">
      <alignment horizontal="left" vertical="center"/>
    </xf>
    <xf numFmtId="2" fontId="22" fillId="3" borderId="0" xfId="0" applyNumberFormat="1" applyFont="1" applyFill="1" applyBorder="1" applyAlignment="1" applyProtection="1">
      <alignment horizontal="left" vertical="center"/>
    </xf>
    <xf numFmtId="2" fontId="24" fillId="3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 wrapText="1"/>
      <protection locked="0"/>
    </xf>
    <xf numFmtId="164" fontId="0" fillId="13" borderId="1" xfId="0" applyNumberFormat="1" applyFont="1" applyFill="1" applyBorder="1" applyAlignment="1" applyProtection="1">
      <alignment horizontal="center" vertical="center"/>
      <protection locked="0"/>
    </xf>
    <xf numFmtId="2" fontId="14" fillId="13" borderId="1" xfId="0" applyNumberFormat="1" applyFont="1" applyFill="1" applyBorder="1" applyAlignment="1" applyProtection="1">
      <alignment horizontal="center" vertical="center"/>
      <protection locked="0"/>
    </xf>
    <xf numFmtId="0" fontId="15" fillId="13" borderId="1" xfId="0" applyFont="1" applyFill="1" applyBorder="1" applyAlignment="1" applyProtection="1">
      <alignment horizontal="center"/>
      <protection locked="0"/>
    </xf>
    <xf numFmtId="0" fontId="15" fillId="13" borderId="1" xfId="0" applyFont="1" applyFill="1" applyBorder="1" applyAlignment="1" applyProtection="1">
      <alignment horizontal="center" vertical="center" wrapText="1"/>
      <protection locked="0"/>
    </xf>
    <xf numFmtId="2" fontId="14" fillId="3" borderId="0" xfId="0" applyNumberFormat="1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center"/>
    </xf>
    <xf numFmtId="1" fontId="20" fillId="3" borderId="0" xfId="0" applyNumberFormat="1" applyFont="1" applyFill="1" applyBorder="1" applyAlignment="1" applyProtection="1">
      <alignment horizontal="right" vertical="center"/>
      <protection locked="0"/>
    </xf>
    <xf numFmtId="1" fontId="22" fillId="3" borderId="0" xfId="0" applyNumberFormat="1" applyFont="1" applyFill="1" applyBorder="1" applyAlignment="1" applyProtection="1">
      <alignment horizontal="right" vertical="center"/>
      <protection locked="0"/>
    </xf>
    <xf numFmtId="1" fontId="24" fillId="3" borderId="0" xfId="0" applyNumberFormat="1" applyFont="1" applyFill="1" applyBorder="1" applyAlignment="1" applyProtection="1">
      <alignment horizontal="right" vertical="center"/>
      <protection locked="0"/>
    </xf>
    <xf numFmtId="0" fontId="13" fillId="3" borderId="0" xfId="0" applyFont="1" applyFill="1" applyBorder="1" applyAlignment="1" applyProtection="1">
      <alignment textRotation="75"/>
    </xf>
    <xf numFmtId="164" fontId="13" fillId="3" borderId="0" xfId="0" applyNumberFormat="1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Border="1" applyProtection="1">
      <protection locked="0"/>
    </xf>
    <xf numFmtId="0" fontId="12" fillId="3" borderId="0" xfId="0" applyFont="1" applyFill="1" applyAlignment="1" applyProtection="1">
      <alignment horizontal="left" vertical="center"/>
    </xf>
    <xf numFmtId="0" fontId="18" fillId="3" borderId="0" xfId="0" applyFont="1" applyFill="1" applyProtection="1"/>
    <xf numFmtId="0" fontId="51" fillId="13" borderId="1" xfId="0" applyFont="1" applyFill="1" applyBorder="1" applyAlignment="1" applyProtection="1">
      <alignment horizontal="right" vertical="center"/>
      <protection locked="0"/>
    </xf>
    <xf numFmtId="0" fontId="16" fillId="3" borderId="20" xfId="0" applyFont="1" applyFill="1" applyBorder="1" applyAlignment="1" applyProtection="1">
      <alignment horizontal="center" vertical="center"/>
    </xf>
    <xf numFmtId="0" fontId="9" fillId="3" borderId="0" xfId="0" applyFont="1" applyFill="1" applyAlignment="1" applyProtection="1">
      <alignment horizontal="center" wrapText="1"/>
    </xf>
    <xf numFmtId="0" fontId="16" fillId="3" borderId="0" xfId="0" applyFont="1" applyFill="1" applyBorder="1" applyAlignment="1" applyProtection="1">
      <alignment horizontal="center" textRotation="90" wrapText="1"/>
    </xf>
    <xf numFmtId="0" fontId="16" fillId="3" borderId="0" xfId="0" applyFont="1" applyFill="1" applyAlignment="1" applyProtection="1">
      <alignment horizontal="center" textRotation="90" wrapText="1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Alignment="1" applyProtection="1">
      <alignment horizontal="center"/>
    </xf>
    <xf numFmtId="0" fontId="28" fillId="4" borderId="0" xfId="0" applyFont="1" applyFill="1" applyAlignment="1" applyProtection="1">
      <alignment horizontal="center" vertical="center"/>
    </xf>
    <xf numFmtId="0" fontId="13" fillId="3" borderId="21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22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horizontal="center"/>
    </xf>
    <xf numFmtId="0" fontId="0" fillId="3" borderId="0" xfId="0" applyFill="1" applyBorder="1" applyProtection="1"/>
    <xf numFmtId="0" fontId="9" fillId="3" borderId="0" xfId="0" applyFont="1" applyFill="1" applyAlignment="1" applyProtection="1">
      <alignment horizontal="center" wrapText="1"/>
    </xf>
    <xf numFmtId="0" fontId="10" fillId="3" borderId="0" xfId="0" applyFont="1" applyFill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8" fillId="3" borderId="0" xfId="0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center" textRotation="90" wrapText="1"/>
    </xf>
    <xf numFmtId="0" fontId="16" fillId="3" borderId="18" xfId="0" applyFont="1" applyFill="1" applyBorder="1" applyAlignment="1" applyProtection="1">
      <alignment horizontal="center" textRotation="90" wrapText="1"/>
    </xf>
    <xf numFmtId="0" fontId="16" fillId="3" borderId="0" xfId="0" applyFont="1" applyFill="1" applyAlignment="1" applyProtection="1">
      <alignment horizontal="center" textRotation="90" wrapText="1"/>
    </xf>
    <xf numFmtId="0" fontId="26" fillId="5" borderId="21" xfId="0" applyFont="1" applyFill="1" applyBorder="1" applyAlignment="1" applyProtection="1">
      <alignment horizontal="center" vertical="center"/>
    </xf>
    <xf numFmtId="0" fontId="26" fillId="5" borderId="2" xfId="0" applyFont="1" applyFill="1" applyBorder="1" applyAlignment="1" applyProtection="1">
      <alignment horizontal="center" vertical="center"/>
    </xf>
    <xf numFmtId="0" fontId="26" fillId="5" borderId="22" xfId="0" applyFont="1" applyFill="1" applyBorder="1" applyAlignment="1" applyProtection="1">
      <alignment horizontal="center" vertical="center"/>
    </xf>
    <xf numFmtId="0" fontId="29" fillId="5" borderId="4" xfId="1" applyFont="1" applyFill="1" applyBorder="1" applyAlignment="1" applyProtection="1">
      <alignment horizontal="center" vertical="center"/>
      <protection locked="0"/>
    </xf>
    <xf numFmtId="0" fontId="29" fillId="5" borderId="5" xfId="1" applyFont="1" applyFill="1" applyBorder="1" applyAlignment="1" applyProtection="1">
      <alignment horizontal="center" vertical="center"/>
      <protection locked="0"/>
    </xf>
    <xf numFmtId="0" fontId="29" fillId="5" borderId="6" xfId="1" applyFont="1" applyFill="1" applyBorder="1" applyAlignment="1" applyProtection="1">
      <alignment horizontal="center" vertical="center"/>
      <protection locked="0"/>
    </xf>
    <xf numFmtId="0" fontId="29" fillId="5" borderId="7" xfId="1" applyFont="1" applyFill="1" applyBorder="1" applyAlignment="1" applyProtection="1">
      <alignment horizontal="center" vertical="center"/>
      <protection locked="0"/>
    </xf>
    <xf numFmtId="0" fontId="29" fillId="5" borderId="0" xfId="1" applyFont="1" applyFill="1" applyBorder="1" applyAlignment="1" applyProtection="1">
      <alignment horizontal="center" vertical="center"/>
      <protection locked="0"/>
    </xf>
    <xf numFmtId="0" fontId="29" fillId="5" borderId="8" xfId="1" applyFont="1" applyFill="1" applyBorder="1" applyAlignment="1" applyProtection="1">
      <alignment horizontal="center" vertical="center"/>
      <protection locked="0"/>
    </xf>
    <xf numFmtId="0" fontId="14" fillId="3" borderId="15" xfId="0" applyFont="1" applyFill="1" applyBorder="1" applyAlignment="1" applyProtection="1">
      <alignment horizontal="center"/>
    </xf>
    <xf numFmtId="0" fontId="14" fillId="3" borderId="16" xfId="0" applyFont="1" applyFill="1" applyBorder="1" applyAlignment="1" applyProtection="1">
      <alignment horizontal="center"/>
    </xf>
    <xf numFmtId="0" fontId="14" fillId="3" borderId="17" xfId="0" applyFont="1" applyFill="1" applyBorder="1" applyAlignment="1" applyProtection="1">
      <alignment horizontal="center"/>
    </xf>
    <xf numFmtId="0" fontId="29" fillId="5" borderId="9" xfId="1" applyFont="1" applyFill="1" applyBorder="1" applyAlignment="1" applyProtection="1">
      <alignment horizontal="center" vertical="center"/>
      <protection locked="0"/>
    </xf>
    <xf numFmtId="0" fontId="29" fillId="5" borderId="3" xfId="1" applyFont="1" applyFill="1" applyBorder="1" applyAlignment="1" applyProtection="1">
      <alignment horizontal="center" vertical="center"/>
      <protection locked="0"/>
    </xf>
    <xf numFmtId="0" fontId="29" fillId="5" borderId="10" xfId="1" applyFont="1" applyFill="1" applyBorder="1" applyAlignment="1" applyProtection="1">
      <alignment horizontal="center" vertical="center"/>
      <protection locked="0"/>
    </xf>
    <xf numFmtId="0" fontId="14" fillId="3" borderId="18" xfId="0" applyFont="1" applyFill="1" applyBorder="1" applyAlignment="1" applyProtection="1">
      <alignment horizontal="center" wrapText="1"/>
    </xf>
    <xf numFmtId="0" fontId="14" fillId="3" borderId="19" xfId="0" applyFont="1" applyFill="1" applyBorder="1" applyAlignment="1" applyProtection="1">
      <alignment horizont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right"/>
    </xf>
    <xf numFmtId="0" fontId="35" fillId="6" borderId="30" xfId="1" applyFont="1" applyFill="1" applyBorder="1" applyAlignment="1" applyProtection="1">
      <alignment horizontal="center" vertical="center"/>
      <protection locked="0"/>
    </xf>
    <xf numFmtId="0" fontId="35" fillId="6" borderId="31" xfId="1" applyFont="1" applyFill="1" applyBorder="1" applyAlignment="1" applyProtection="1">
      <alignment horizontal="center" vertical="center"/>
      <protection locked="0"/>
    </xf>
    <xf numFmtId="0" fontId="35" fillId="6" borderId="32" xfId="1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/>
    </xf>
    <xf numFmtId="0" fontId="17" fillId="3" borderId="0" xfId="0" applyFont="1" applyFill="1" applyBorder="1" applyAlignment="1" applyProtection="1">
      <alignment horizontal="center" vertical="center"/>
    </xf>
    <xf numFmtId="0" fontId="35" fillId="6" borderId="33" xfId="1" applyFont="1" applyFill="1" applyBorder="1" applyAlignment="1" applyProtection="1">
      <alignment horizontal="center" vertical="center"/>
      <protection locked="0"/>
    </xf>
    <xf numFmtId="0" fontId="35" fillId="6" borderId="34" xfId="1" applyFont="1" applyFill="1" applyBorder="1" applyAlignment="1" applyProtection="1">
      <alignment horizontal="center" vertical="center"/>
      <protection locked="0"/>
    </xf>
    <xf numFmtId="0" fontId="35" fillId="6" borderId="35" xfId="1" applyFont="1" applyFill="1" applyBorder="1" applyAlignment="1" applyProtection="1">
      <alignment horizontal="center" vertical="center"/>
      <protection locked="0"/>
    </xf>
    <xf numFmtId="0" fontId="48" fillId="3" borderId="0" xfId="0" applyFont="1" applyFill="1" applyAlignment="1" applyProtection="1">
      <alignment horizontal="right" vertical="center"/>
    </xf>
    <xf numFmtId="0" fontId="48" fillId="3" borderId="8" xfId="0" applyFont="1" applyFill="1" applyBorder="1" applyAlignment="1" applyProtection="1">
      <alignment horizontal="right" vertical="center"/>
    </xf>
    <xf numFmtId="0" fontId="49" fillId="11" borderId="4" xfId="0" applyFont="1" applyFill="1" applyBorder="1" applyAlignment="1" applyProtection="1">
      <alignment horizontal="center" vertical="center" wrapText="1"/>
    </xf>
    <xf numFmtId="0" fontId="49" fillId="11" borderId="5" xfId="0" applyFont="1" applyFill="1" applyBorder="1" applyAlignment="1" applyProtection="1">
      <alignment horizontal="center" vertical="center" wrapText="1"/>
    </xf>
    <xf numFmtId="0" fontId="49" fillId="11" borderId="6" xfId="0" applyFont="1" applyFill="1" applyBorder="1" applyAlignment="1" applyProtection="1">
      <alignment horizontal="center" vertical="center" wrapText="1"/>
    </xf>
    <xf numFmtId="0" fontId="49" fillId="11" borderId="9" xfId="0" applyFont="1" applyFill="1" applyBorder="1" applyAlignment="1" applyProtection="1">
      <alignment horizontal="center" vertical="center" wrapText="1"/>
    </xf>
    <xf numFmtId="0" fontId="49" fillId="11" borderId="3" xfId="0" applyFont="1" applyFill="1" applyBorder="1" applyAlignment="1" applyProtection="1">
      <alignment horizontal="center" vertical="center" wrapText="1"/>
    </xf>
    <xf numFmtId="0" fontId="49" fillId="11" borderId="10" xfId="0" applyFont="1" applyFill="1" applyBorder="1" applyAlignment="1" applyProtection="1">
      <alignment horizontal="center" vertical="center" wrapText="1"/>
    </xf>
    <xf numFmtId="0" fontId="18" fillId="3" borderId="0" xfId="0" applyFont="1" applyFill="1" applyBorder="1" applyAlignment="1" applyProtection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 vertical="center"/>
      <protection locked="0"/>
    </xf>
    <xf numFmtId="0" fontId="13" fillId="3" borderId="2" xfId="0" applyFont="1" applyFill="1" applyBorder="1" applyAlignment="1" applyProtection="1">
      <alignment horizontal="center" vertical="center"/>
      <protection locked="0"/>
    </xf>
    <xf numFmtId="0" fontId="13" fillId="3" borderId="22" xfId="0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vertical="center" wrapText="1"/>
      <protection locked="0"/>
    </xf>
    <xf numFmtId="0" fontId="15" fillId="3" borderId="12" xfId="0" applyFont="1" applyFill="1" applyBorder="1" applyAlignment="1" applyProtection="1">
      <alignment horizontal="center" vertical="center" wrapText="1"/>
      <protection locked="0"/>
    </xf>
    <xf numFmtId="0" fontId="15" fillId="3" borderId="13" xfId="0" applyFont="1" applyFill="1" applyBorder="1" applyAlignment="1" applyProtection="1">
      <alignment horizontal="center" vertical="center" wrapText="1"/>
      <protection locked="0"/>
    </xf>
    <xf numFmtId="0" fontId="18" fillId="10" borderId="21" xfId="0" applyFont="1" applyFill="1" applyBorder="1" applyAlignment="1" applyProtection="1">
      <alignment horizontal="center" vertical="center"/>
      <protection locked="0"/>
    </xf>
    <xf numFmtId="0" fontId="18" fillId="10" borderId="2" xfId="0" applyFont="1" applyFill="1" applyBorder="1" applyAlignment="1" applyProtection="1">
      <alignment horizontal="center" vertical="center"/>
      <protection locked="0"/>
    </xf>
    <xf numFmtId="0" fontId="18" fillId="10" borderId="22" xfId="0" applyFont="1" applyFill="1" applyBorder="1" applyAlignment="1" applyProtection="1">
      <alignment horizontal="center" vertical="center"/>
      <protection locked="0"/>
    </xf>
    <xf numFmtId="0" fontId="29" fillId="12" borderId="21" xfId="1" applyFont="1" applyFill="1" applyBorder="1" applyAlignment="1" applyProtection="1">
      <alignment horizontal="center" vertical="center"/>
      <protection locked="0"/>
    </xf>
    <xf numFmtId="0" fontId="29" fillId="12" borderId="2" xfId="1" applyFont="1" applyFill="1" applyBorder="1" applyAlignment="1" applyProtection="1">
      <alignment horizontal="center" vertical="center"/>
      <protection locked="0"/>
    </xf>
    <xf numFmtId="0" fontId="29" fillId="12" borderId="22" xfId="1" applyFont="1" applyFill="1" applyBorder="1" applyAlignment="1" applyProtection="1">
      <alignment horizontal="center" vertical="center"/>
      <protection locked="0"/>
    </xf>
    <xf numFmtId="0" fontId="55" fillId="8" borderId="21" xfId="1" applyFont="1" applyFill="1" applyBorder="1" applyAlignment="1" applyProtection="1">
      <alignment horizontal="center"/>
      <protection locked="0"/>
    </xf>
    <xf numFmtId="0" fontId="55" fillId="8" borderId="2" xfId="1" applyFont="1" applyFill="1" applyBorder="1" applyAlignment="1" applyProtection="1">
      <alignment horizontal="center"/>
      <protection locked="0"/>
    </xf>
    <xf numFmtId="0" fontId="55" fillId="8" borderId="22" xfId="1" applyFont="1" applyFill="1" applyBorder="1" applyAlignment="1" applyProtection="1">
      <alignment horizontal="center"/>
      <protection locked="0"/>
    </xf>
    <xf numFmtId="0" fontId="12" fillId="3" borderId="3" xfId="0" applyFont="1" applyFill="1" applyBorder="1" applyAlignment="1" applyProtection="1">
      <alignment horizontal="center" vertical="center"/>
    </xf>
    <xf numFmtId="0" fontId="16" fillId="11" borderId="4" xfId="0" applyFont="1" applyFill="1" applyBorder="1" applyAlignment="1" applyProtection="1">
      <alignment horizontal="center" vertical="center" wrapText="1"/>
    </xf>
    <xf numFmtId="0" fontId="16" fillId="11" borderId="5" xfId="0" applyFont="1" applyFill="1" applyBorder="1" applyAlignment="1" applyProtection="1">
      <alignment horizontal="center" vertical="center" wrapText="1"/>
    </xf>
    <xf numFmtId="0" fontId="16" fillId="11" borderId="6" xfId="0" applyFont="1" applyFill="1" applyBorder="1" applyAlignment="1" applyProtection="1">
      <alignment horizontal="center" vertical="center" wrapText="1"/>
    </xf>
    <xf numFmtId="0" fontId="16" fillId="11" borderId="7" xfId="0" applyFont="1" applyFill="1" applyBorder="1" applyAlignment="1" applyProtection="1">
      <alignment horizontal="center" vertical="center" wrapText="1"/>
    </xf>
    <xf numFmtId="0" fontId="16" fillId="11" borderId="0" xfId="0" applyFont="1" applyFill="1" applyBorder="1" applyAlignment="1" applyProtection="1">
      <alignment horizontal="center" vertical="center" wrapText="1"/>
    </xf>
    <xf numFmtId="0" fontId="16" fillId="11" borderId="8" xfId="0" applyFont="1" applyFill="1" applyBorder="1" applyAlignment="1" applyProtection="1">
      <alignment horizontal="center" vertical="center" wrapText="1"/>
    </xf>
    <xf numFmtId="0" fontId="16" fillId="11" borderId="9" xfId="0" applyFont="1" applyFill="1" applyBorder="1" applyAlignment="1" applyProtection="1">
      <alignment horizontal="center" vertical="center" wrapText="1"/>
    </xf>
    <xf numFmtId="0" fontId="16" fillId="11" borderId="3" xfId="0" applyFont="1" applyFill="1" applyBorder="1" applyAlignment="1" applyProtection="1">
      <alignment horizontal="center" vertical="center" wrapText="1"/>
    </xf>
    <xf numFmtId="0" fontId="16" fillId="11" borderId="10" xfId="0" applyFont="1" applyFill="1" applyBorder="1" applyAlignment="1" applyProtection="1">
      <alignment horizontal="center" vertical="center" wrapText="1"/>
    </xf>
    <xf numFmtId="0" fontId="15" fillId="3" borderId="0" xfId="0" applyFont="1" applyFill="1" applyBorder="1" applyAlignment="1" applyProtection="1">
      <alignment horizontal="center" vertical="center" wrapText="1"/>
      <protection locked="0"/>
    </xf>
    <xf numFmtId="0" fontId="18" fillId="3" borderId="0" xfId="0" applyFont="1" applyFill="1" applyBorder="1" applyAlignment="1" applyProtection="1">
      <alignment horizontal="center" wrapText="1"/>
    </xf>
    <xf numFmtId="0" fontId="18" fillId="3" borderId="3" xfId="0" applyFont="1" applyFill="1" applyBorder="1" applyAlignment="1" applyProtection="1">
      <alignment horizontal="center" wrapText="1"/>
    </xf>
    <xf numFmtId="0" fontId="51" fillId="3" borderId="0" xfId="0" applyFont="1" applyFill="1" applyAlignment="1" applyProtection="1">
      <alignment horizontal="center" wrapText="1"/>
    </xf>
    <xf numFmtId="0" fontId="12" fillId="3" borderId="21" xfId="0" applyFont="1" applyFill="1" applyBorder="1" applyAlignment="1" applyProtection="1">
      <alignment horizontal="center" vertical="center"/>
      <protection locked="0"/>
    </xf>
    <xf numFmtId="0" fontId="12" fillId="3" borderId="22" xfId="0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 textRotation="90" wrapText="1"/>
    </xf>
    <xf numFmtId="0" fontId="14" fillId="3" borderId="18" xfId="0" applyFont="1" applyFill="1" applyBorder="1" applyAlignment="1" applyProtection="1">
      <alignment horizontal="center" textRotation="90" wrapText="1"/>
    </xf>
    <xf numFmtId="0" fontId="14" fillId="3" borderId="0" xfId="0" applyFont="1" applyFill="1" applyAlignment="1" applyProtection="1">
      <alignment horizontal="center" textRotation="90" wrapText="1"/>
    </xf>
    <xf numFmtId="0" fontId="12" fillId="3" borderId="0" xfId="0" applyFont="1" applyFill="1" applyBorder="1" applyAlignment="1" applyProtection="1">
      <alignment horizontal="left" wrapText="1"/>
    </xf>
    <xf numFmtId="0" fontId="9" fillId="3" borderId="21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/>
    </xf>
    <xf numFmtId="0" fontId="50" fillId="5" borderId="21" xfId="1" applyFont="1" applyFill="1" applyBorder="1" applyAlignment="1" applyProtection="1">
      <alignment horizontal="center" vertical="center"/>
      <protection locked="0"/>
    </xf>
    <xf numFmtId="0" fontId="50" fillId="5" borderId="2" xfId="1" applyFont="1" applyFill="1" applyBorder="1" applyAlignment="1" applyProtection="1">
      <alignment horizontal="center" vertical="center"/>
      <protection locked="0"/>
    </xf>
    <xf numFmtId="0" fontId="50" fillId="5" borderId="22" xfId="1" applyFont="1" applyFill="1" applyBorder="1" applyAlignment="1" applyProtection="1">
      <alignment horizontal="center" vertical="center"/>
      <protection locked="0"/>
    </xf>
    <xf numFmtId="0" fontId="54" fillId="3" borderId="0" xfId="0" applyFont="1" applyFill="1" applyAlignment="1" applyProtection="1">
      <alignment horizontal="center"/>
    </xf>
    <xf numFmtId="0" fontId="55" fillId="3" borderId="0" xfId="1" applyFont="1" applyFill="1" applyBorder="1" applyAlignment="1" applyProtection="1">
      <alignment horizontal="center" vertical="center"/>
    </xf>
    <xf numFmtId="0" fontId="15" fillId="13" borderId="11" xfId="0" applyFont="1" applyFill="1" applyBorder="1" applyAlignment="1" applyProtection="1">
      <alignment horizontal="center" vertical="center" wrapText="1"/>
      <protection locked="0"/>
    </xf>
    <xf numFmtId="0" fontId="15" fillId="13" borderId="12" xfId="0" applyFont="1" applyFill="1" applyBorder="1" applyAlignment="1" applyProtection="1">
      <alignment horizontal="center" vertical="center" wrapText="1"/>
      <protection locked="0"/>
    </xf>
    <xf numFmtId="0" fontId="15" fillId="13" borderId="13" xfId="0" applyFont="1" applyFill="1" applyBorder="1" applyAlignment="1" applyProtection="1">
      <alignment horizontal="center" vertical="center" wrapText="1"/>
      <protection locked="0"/>
    </xf>
    <xf numFmtId="0" fontId="15" fillId="3" borderId="16" xfId="0" applyFont="1" applyFill="1" applyBorder="1" applyAlignment="1" applyProtection="1">
      <alignment horizontal="center" vertical="center" wrapText="1"/>
      <protection locked="0"/>
    </xf>
    <xf numFmtId="0" fontId="38" fillId="6" borderId="33" xfId="1" applyFont="1" applyFill="1" applyBorder="1" applyAlignment="1" applyProtection="1">
      <alignment horizontal="center" vertical="center"/>
      <protection locked="0"/>
    </xf>
    <xf numFmtId="0" fontId="38" fillId="6" borderId="34" xfId="1" applyFont="1" applyFill="1" applyBorder="1" applyAlignment="1" applyProtection="1">
      <alignment horizontal="center" vertical="center"/>
      <protection locked="0"/>
    </xf>
    <xf numFmtId="0" fontId="38" fillId="6" borderId="35" xfId="1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left" vertical="center"/>
    </xf>
    <xf numFmtId="0" fontId="0" fillId="3" borderId="0" xfId="0" applyFill="1" applyAlignment="1" applyProtection="1">
      <alignment horizontal="right" vertical="center"/>
    </xf>
    <xf numFmtId="0" fontId="0" fillId="3" borderId="0" xfId="0" applyFill="1" applyAlignment="1" applyProtection="1">
      <alignment horizontal="center"/>
    </xf>
    <xf numFmtId="0" fontId="38" fillId="6" borderId="30" xfId="1" applyFont="1" applyFill="1" applyBorder="1" applyAlignment="1" applyProtection="1">
      <alignment horizontal="center" vertical="center"/>
      <protection locked="0"/>
    </xf>
    <xf numFmtId="0" fontId="38" fillId="6" borderId="31" xfId="1" applyFont="1" applyFill="1" applyBorder="1" applyAlignment="1" applyProtection="1">
      <alignment horizontal="center" vertical="center"/>
      <protection locked="0"/>
    </xf>
    <xf numFmtId="0" fontId="38" fillId="6" borderId="32" xfId="1" applyFont="1" applyFill="1" applyBorder="1" applyAlignment="1" applyProtection="1">
      <alignment horizontal="center" vertical="center"/>
      <protection locked="0"/>
    </xf>
    <xf numFmtId="0" fontId="26" fillId="3" borderId="0" xfId="0" applyFont="1" applyFill="1" applyBorder="1" applyAlignment="1" applyProtection="1">
      <alignment horizontal="center" vertical="center"/>
    </xf>
    <xf numFmtId="0" fontId="29" fillId="3" borderId="0" xfId="1" applyFont="1" applyFill="1" applyBorder="1" applyAlignment="1" applyProtection="1">
      <alignment horizontal="center" vertical="center"/>
    </xf>
    <xf numFmtId="0" fontId="26" fillId="5" borderId="21" xfId="0" applyFont="1" applyFill="1" applyBorder="1" applyAlignment="1" applyProtection="1">
      <alignment horizontal="center" vertical="center"/>
      <protection locked="0"/>
    </xf>
    <xf numFmtId="0" fontId="26" fillId="5" borderId="2" xfId="0" applyFont="1" applyFill="1" applyBorder="1" applyAlignment="1" applyProtection="1">
      <alignment horizontal="center" vertical="center"/>
      <protection locked="0"/>
    </xf>
    <xf numFmtId="0" fontId="26" fillId="5" borderId="22" xfId="0" applyFont="1" applyFill="1" applyBorder="1" applyAlignment="1" applyProtection="1">
      <alignment horizontal="center" vertical="center"/>
      <protection locked="0"/>
    </xf>
    <xf numFmtId="0" fontId="37" fillId="3" borderId="0" xfId="0" applyFont="1" applyFill="1" applyAlignment="1" applyProtection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3" fillId="3" borderId="0" xfId="0" applyFont="1" applyFill="1" applyBorder="1" applyAlignment="1" applyProtection="1">
      <alignment horizontal="center" textRotation="90" wrapText="1"/>
    </xf>
    <xf numFmtId="0" fontId="13" fillId="3" borderId="18" xfId="0" applyFont="1" applyFill="1" applyBorder="1" applyAlignment="1" applyProtection="1">
      <alignment horizontal="center" textRotation="90" wrapText="1"/>
    </xf>
    <xf numFmtId="0" fontId="13" fillId="3" borderId="0" xfId="0" applyFont="1" applyFill="1" applyAlignment="1" applyProtection="1">
      <alignment horizontal="center" textRotation="90" wrapText="1"/>
    </xf>
    <xf numFmtId="0" fontId="0" fillId="3" borderId="1" xfId="0" applyFill="1" applyBorder="1" applyAlignment="1">
      <alignment horizontal="center" vertical="center"/>
    </xf>
    <xf numFmtId="0" fontId="32" fillId="9" borderId="43" xfId="0" applyFont="1" applyFill="1" applyBorder="1" applyAlignment="1" applyProtection="1">
      <alignment horizontal="center" vertical="center" wrapText="1"/>
    </xf>
    <xf numFmtId="0" fontId="32" fillId="9" borderId="44" xfId="0" applyFont="1" applyFill="1" applyBorder="1" applyAlignment="1" applyProtection="1">
      <alignment horizontal="center" vertical="center" wrapText="1"/>
    </xf>
    <xf numFmtId="0" fontId="32" fillId="9" borderId="45" xfId="0" applyFont="1" applyFill="1" applyBorder="1" applyAlignment="1" applyProtection="1">
      <alignment horizontal="center" vertical="center" wrapText="1"/>
    </xf>
    <xf numFmtId="0" fontId="32" fillId="9" borderId="46" xfId="0" applyFont="1" applyFill="1" applyBorder="1" applyAlignment="1" applyProtection="1">
      <alignment horizontal="center" vertical="center" wrapText="1"/>
    </xf>
    <xf numFmtId="0" fontId="32" fillId="9" borderId="0" xfId="0" applyFont="1" applyFill="1" applyBorder="1" applyAlignment="1" applyProtection="1">
      <alignment horizontal="center" vertical="center" wrapText="1"/>
    </xf>
    <xf numFmtId="0" fontId="32" fillId="9" borderId="47" xfId="0" applyFont="1" applyFill="1" applyBorder="1" applyAlignment="1" applyProtection="1">
      <alignment horizontal="center" vertical="center" wrapText="1"/>
    </xf>
    <xf numFmtId="0" fontId="32" fillId="9" borderId="48" xfId="0" applyFont="1" applyFill="1" applyBorder="1" applyAlignment="1" applyProtection="1">
      <alignment horizontal="center" vertical="center" wrapText="1"/>
    </xf>
    <xf numFmtId="0" fontId="32" fillId="9" borderId="49" xfId="0" applyFont="1" applyFill="1" applyBorder="1" applyAlignment="1" applyProtection="1">
      <alignment horizontal="center" vertical="center" wrapText="1"/>
    </xf>
    <xf numFmtId="0" fontId="32" fillId="9" borderId="50" xfId="0" applyFont="1" applyFill="1" applyBorder="1" applyAlignment="1" applyProtection="1">
      <alignment horizontal="center" vertical="center" wrapText="1"/>
    </xf>
    <xf numFmtId="0" fontId="39" fillId="9" borderId="40" xfId="0" applyFont="1" applyFill="1" applyBorder="1" applyAlignment="1" applyProtection="1">
      <alignment horizontal="center" vertical="center" wrapText="1"/>
    </xf>
    <xf numFmtId="0" fontId="39" fillId="9" borderId="41" xfId="0" applyFont="1" applyFill="1" applyBorder="1" applyAlignment="1" applyProtection="1">
      <alignment horizontal="center" vertical="center" wrapText="1"/>
    </xf>
    <xf numFmtId="0" fontId="39" fillId="9" borderId="42" xfId="0" applyFont="1" applyFill="1" applyBorder="1" applyAlignment="1" applyProtection="1">
      <alignment horizontal="center" vertical="center" wrapText="1"/>
    </xf>
    <xf numFmtId="0" fontId="15" fillId="3" borderId="15" xfId="0" applyFont="1" applyFill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39" xfId="0" applyFont="1" applyFill="1" applyBorder="1" applyAlignment="1" applyProtection="1">
      <alignment horizontal="center" vertical="center" wrapText="1"/>
    </xf>
    <xf numFmtId="0" fontId="14" fillId="3" borderId="21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2" xfId="0" applyFont="1" applyFill="1" applyBorder="1" applyAlignment="1" applyProtection="1">
      <alignment horizontal="center" vertical="center" wrapText="1"/>
    </xf>
    <xf numFmtId="0" fontId="13" fillId="8" borderId="0" xfId="0" applyFont="1" applyFill="1" applyBorder="1" applyAlignment="1" applyProtection="1">
      <alignment horizontal="center" vertical="center" wrapText="1"/>
    </xf>
    <xf numFmtId="0" fontId="40" fillId="3" borderId="0" xfId="0" applyFont="1" applyFill="1" applyBorder="1" applyAlignment="1" applyProtection="1">
      <alignment horizontal="center" vertical="center" wrapText="1"/>
    </xf>
    <xf numFmtId="0" fontId="14" fillId="3" borderId="36" xfId="0" applyFont="1" applyFill="1" applyBorder="1" applyAlignment="1" applyProtection="1">
      <alignment horizontal="center"/>
    </xf>
    <xf numFmtId="0" fontId="14" fillId="8" borderId="4" xfId="0" applyFont="1" applyFill="1" applyBorder="1" applyAlignment="1" applyProtection="1">
      <alignment horizontal="center" vertical="center" wrapText="1"/>
    </xf>
    <xf numFmtId="0" fontId="14" fillId="8" borderId="5" xfId="0" applyFont="1" applyFill="1" applyBorder="1" applyAlignment="1" applyProtection="1">
      <alignment horizontal="center" vertical="center" wrapText="1"/>
    </xf>
    <xf numFmtId="0" fontId="14" fillId="8" borderId="6" xfId="0" applyFont="1" applyFill="1" applyBorder="1" applyAlignment="1" applyProtection="1">
      <alignment horizontal="center" vertical="center" wrapText="1"/>
    </xf>
    <xf numFmtId="0" fontId="14" fillId="8" borderId="9" xfId="0" applyFont="1" applyFill="1" applyBorder="1" applyAlignment="1" applyProtection="1">
      <alignment horizontal="center" vertical="center" wrapText="1"/>
    </xf>
    <xf numFmtId="0" fontId="14" fillId="8" borderId="3" xfId="0" applyFont="1" applyFill="1" applyBorder="1" applyAlignment="1" applyProtection="1">
      <alignment horizontal="center" vertical="center" wrapText="1"/>
    </xf>
    <xf numFmtId="0" fontId="14" fillId="8" borderId="10" xfId="0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373"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rgb="FFFF0000"/>
      </font>
    </dxf>
    <dxf>
      <border>
        <left style="thin">
          <color auto="1"/>
        </left>
        <top style="thin">
          <color auto="1"/>
        </top>
        <bottom style="thin">
          <color auto="1"/>
        </bottom>
        <vertical/>
        <horizontal/>
      </border>
    </dxf>
    <dxf>
      <border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border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ill>
        <patternFill>
          <bgColor theme="7" tint="0.39994506668294322"/>
        </patternFill>
      </fill>
      <border>
        <left/>
        <right/>
        <top style="thin">
          <color auto="1"/>
        </top>
        <bottom style="thin">
          <color auto="1"/>
        </bottom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border>
        <left/>
        <right/>
        <top/>
        <bottom/>
      </border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 tint="0.79998168889431442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7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FF66"/>
      <color rgb="FF66FF33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multiLvlStrRef>
              <c:f>'Set1'!$B$14:$C$18</c:f>
              <c:multiLvlStrCache>
                <c:ptCount val="5"/>
                <c:lvl>
                  <c:pt idx="0">
                    <c:v>1/12/13</c:v>
                  </c:pt>
                  <c:pt idx="1">
                    <c:v>04/042014</c:v>
                  </c:pt>
                  <c:pt idx="2">
                    <c:v>5/5/14</c:v>
                  </c:pt>
                </c:lvl>
                <c:lvl>
                  <c:pt idx="0">
                    <c:v>Last Score:</c:v>
                  </c:pt>
                  <c:pt idx="1">
                    <c:v>Term 1</c:v>
                  </c:pt>
                  <c:pt idx="2">
                    <c:v>Term 2</c:v>
                  </c:pt>
                  <c:pt idx="3">
                    <c:v>Term 3</c:v>
                  </c:pt>
                  <c:pt idx="4">
                    <c:v>Term 4</c:v>
                  </c:pt>
                </c:lvl>
              </c:multiLvlStrCache>
            </c:multiLvlStrRef>
          </c:cat>
          <c:val>
            <c:numRef>
              <c:f>'Set1'!$F$14:$F$18</c:f>
              <c:numCache>
                <c:formatCode>0.00</c:formatCode>
                <c:ptCount val="5"/>
                <c:pt idx="0">
                  <c:v>4</c:v>
                </c:pt>
                <c:pt idx="1">
                  <c:v>4.5</c:v>
                </c:pt>
                <c:pt idx="2">
                  <c:v>500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multiLvlStrRef>
              <c:f>'Set1'!$B$14:$C$18</c:f>
              <c:multiLvlStrCache>
                <c:ptCount val="5"/>
                <c:lvl>
                  <c:pt idx="0">
                    <c:v>1/12/13</c:v>
                  </c:pt>
                  <c:pt idx="1">
                    <c:v>04/042014</c:v>
                  </c:pt>
                  <c:pt idx="2">
                    <c:v>5/5/14</c:v>
                  </c:pt>
                </c:lvl>
                <c:lvl>
                  <c:pt idx="0">
                    <c:v>Last Score:</c:v>
                  </c:pt>
                  <c:pt idx="1">
                    <c:v>Term 1</c:v>
                  </c:pt>
                  <c:pt idx="2">
                    <c:v>Term 2</c:v>
                  </c:pt>
                  <c:pt idx="3">
                    <c:v>Term 3</c:v>
                  </c:pt>
                  <c:pt idx="4">
                    <c:v>Term 4</c:v>
                  </c:pt>
                </c:lvl>
              </c:multiLvlStrCache>
            </c:multiLvlStrRef>
          </c:cat>
          <c:val>
            <c:numRef>
              <c:f>'Set1'!$E$14:$E$18</c:f>
              <c:numCache>
                <c:formatCode>0.00</c:formatCode>
                <c:ptCount val="5"/>
                <c:pt idx="0">
                  <c:v>3.5</c:v>
                </c:pt>
                <c:pt idx="1">
                  <c:v>3.5</c:v>
                </c:pt>
                <c:pt idx="2">
                  <c:v>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multiLvlStrRef>
              <c:f>'Set1'!$B$14:$C$18</c:f>
              <c:multiLvlStrCache>
                <c:ptCount val="5"/>
                <c:lvl>
                  <c:pt idx="0">
                    <c:v>1/12/13</c:v>
                  </c:pt>
                  <c:pt idx="1">
                    <c:v>04/042014</c:v>
                  </c:pt>
                  <c:pt idx="2">
                    <c:v>5/5/14</c:v>
                  </c:pt>
                </c:lvl>
                <c:lvl>
                  <c:pt idx="0">
                    <c:v>Last Score:</c:v>
                  </c:pt>
                  <c:pt idx="1">
                    <c:v>Term 1</c:v>
                  </c:pt>
                  <c:pt idx="2">
                    <c:v>Term 2</c:v>
                  </c:pt>
                  <c:pt idx="3">
                    <c:v>Term 3</c:v>
                  </c:pt>
                  <c:pt idx="4">
                    <c:v>Term 4</c:v>
                  </c:pt>
                </c:lvl>
              </c:multiLvlStrCache>
            </c:multiLvlStrRef>
          </c:cat>
          <c:val>
            <c:numRef>
              <c:f>'Set1'!$D$14:$D$18</c:f>
              <c:numCache>
                <c:formatCode>0.00</c:formatCode>
                <c:ptCount val="5"/>
                <c:pt idx="0">
                  <c:v>4</c:v>
                </c:pt>
                <c:pt idx="1">
                  <c:v>0</c:v>
                </c:pt>
                <c:pt idx="2">
                  <c:v>4.2</c:v>
                </c:pt>
                <c:pt idx="3">
                  <c:v>6.65</c:v>
                </c:pt>
                <c:pt idx="4">
                  <c:v>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64448"/>
        <c:axId val="133465984"/>
      </c:lineChart>
      <c:catAx>
        <c:axId val="13346444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3465984"/>
        <c:crosses val="autoZero"/>
        <c:auto val="1"/>
        <c:lblAlgn val="ctr"/>
        <c:lblOffset val="100"/>
        <c:noMultiLvlLbl val="0"/>
      </c:catAx>
      <c:valAx>
        <c:axId val="133465984"/>
        <c:scaling>
          <c:orientation val="minMax"/>
          <c:max val="6"/>
          <c:min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33464448"/>
        <c:crosses val="autoZero"/>
        <c:crossBetween val="between"/>
        <c:majorUnit val="0.5"/>
        <c:minorUnit val="0.1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Score</a:t>
            </a:r>
            <a:r>
              <a:rPr lang="en-AU" baseline="0"/>
              <a:t> Comparisons</a:t>
            </a:r>
            <a:endParaRPr lang="en-AU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Summary'!$I$21</c:f>
              <c:strCache>
                <c:ptCount val="1"/>
                <c:pt idx="0">
                  <c:v>AVG Expect. Stand.</c:v>
                </c:pt>
              </c:strCache>
            </c:strRef>
          </c:tx>
          <c:cat>
            <c:strRef>
              <c:f>'Data Summary'!$G$23:$G$26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'Data Summary'!$I$22:$I$26</c:f>
              <c:numCache>
                <c:formatCode>0.00</c:formatCode>
                <c:ptCount val="5"/>
                <c:pt idx="0">
                  <c:v>4</c:v>
                </c:pt>
                <c:pt idx="1">
                  <c:v>0</c:v>
                </c:pt>
                <c:pt idx="2">
                  <c:v>4.2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Summary'!$J$21</c:f>
              <c:strCache>
                <c:ptCount val="1"/>
                <c:pt idx="0">
                  <c:v>AVG Actual Score</c:v>
                </c:pt>
              </c:strCache>
            </c:strRef>
          </c:tx>
          <c:val>
            <c:numRef>
              <c:f>'Data Summary'!$J$22:$J$26</c:f>
              <c:numCache>
                <c:formatCode>0.00</c:formatCode>
                <c:ptCount val="5"/>
                <c:pt idx="0">
                  <c:v>3.5</c:v>
                </c:pt>
                <c:pt idx="1">
                  <c:v>3.5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86304"/>
        <c:axId val="135187840"/>
      </c:lineChart>
      <c:catAx>
        <c:axId val="135186304"/>
        <c:scaling>
          <c:orientation val="minMax"/>
        </c:scaling>
        <c:delete val="0"/>
        <c:axPos val="b"/>
        <c:majorTickMark val="none"/>
        <c:minorTickMark val="none"/>
        <c:tickLblPos val="nextTo"/>
        <c:crossAx val="135187840"/>
        <c:crosses val="autoZero"/>
        <c:auto val="1"/>
        <c:lblAlgn val="ctr"/>
        <c:lblOffset val="100"/>
        <c:noMultiLvlLbl val="0"/>
      </c:catAx>
      <c:valAx>
        <c:axId val="135187840"/>
        <c:scaling>
          <c:orientation val="minMax"/>
          <c:max val="6"/>
          <c:min val="1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spPr>
          <a:ln w="9525">
            <a:noFill/>
          </a:ln>
        </c:spPr>
        <c:crossAx val="135186304"/>
        <c:crosses val="autoZero"/>
        <c:crossBetween val="between"/>
        <c:majorUnit val="0.5"/>
        <c:minorUnit val="0.1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3" l="0.70000000000000095" r="0.70000000000000095" t="0.750000000000003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My Average Growth</c:v>
          </c:tx>
          <c:cat>
            <c:strRef>
              <c:f>'Data Summary'!$G$23:$G$26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'Data Summary'!$H$23:$H$26</c:f>
              <c:numCache>
                <c:formatCode>0.00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353408"/>
        <c:axId val="134542464"/>
      </c:lineChart>
      <c:catAx>
        <c:axId val="13235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34542464"/>
        <c:crosses val="autoZero"/>
        <c:auto val="1"/>
        <c:lblAlgn val="ctr"/>
        <c:lblOffset val="100"/>
        <c:noMultiLvlLbl val="0"/>
      </c:catAx>
      <c:valAx>
        <c:axId val="13454246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2353408"/>
        <c:crosses val="autoZero"/>
        <c:crossBetween val="between"/>
      </c:valAx>
    </c:plotArea>
    <c:legend>
      <c:legendPos val="r"/>
      <c:overlay val="0"/>
    </c:legend>
    <c:plotVisOnly val="1"/>
    <c:dispBlanksAs val="span"/>
    <c:showDLblsOverMax val="0"/>
  </c:chart>
  <c:printSettings>
    <c:headerFooter/>
    <c:pageMargins b="0.750000000000003" l="0.70000000000000095" r="0.70000000000000095" t="0.750000000000003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My Average Score Difference</c:v>
          </c:tx>
          <c:val>
            <c:numRef>
              <c:f>'Data Summary'!$K$22:$K$26</c:f>
              <c:numCache>
                <c:formatCode>0.00</c:formatCode>
                <c:ptCount val="5"/>
                <c:pt idx="0">
                  <c:v>-0.5</c:v>
                </c:pt>
                <c:pt idx="1">
                  <c:v>0</c:v>
                </c:pt>
                <c:pt idx="2">
                  <c:v>-0.20000000000000018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845568"/>
        <c:axId val="134847104"/>
      </c:lineChart>
      <c:catAx>
        <c:axId val="134845568"/>
        <c:scaling>
          <c:orientation val="minMax"/>
        </c:scaling>
        <c:delete val="0"/>
        <c:axPos val="b"/>
        <c:majorTickMark val="out"/>
        <c:minorTickMark val="none"/>
        <c:tickLblPos val="nextTo"/>
        <c:crossAx val="134847104"/>
        <c:crosses val="autoZero"/>
        <c:auto val="1"/>
        <c:lblAlgn val="ctr"/>
        <c:lblOffset val="100"/>
        <c:noMultiLvlLbl val="0"/>
      </c:catAx>
      <c:valAx>
        <c:axId val="1348471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4845568"/>
        <c:crosses val="autoZero"/>
        <c:crossBetween val="between"/>
      </c:valAx>
    </c:plotArea>
    <c:legend>
      <c:legendPos val="r"/>
      <c:overlay val="0"/>
    </c:legend>
    <c:plotVisOnly val="1"/>
    <c:dispBlanksAs val="span"/>
    <c:showDLblsOverMax val="0"/>
  </c:chart>
  <c:printSettings>
    <c:headerFooter/>
    <c:pageMargins b="0.750000000000003" l="0.70000000000000095" r="0.70000000000000095" t="0.750000000000003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('Set1'!$F$7,'Set1'!$F$14:$F$17)</c:f>
              <c:numCache>
                <c:formatCode>0.00</c:formatCode>
                <c:ptCount val="5"/>
                <c:pt idx="1">
                  <c:v>4</c:v>
                </c:pt>
                <c:pt idx="2">
                  <c:v>4.5</c:v>
                </c:pt>
                <c:pt idx="3">
                  <c:v>500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'Set1'!$E$14:$E$18</c:f>
              <c:numCache>
                <c:formatCode>0.00</c:formatCode>
                <c:ptCount val="5"/>
                <c:pt idx="0">
                  <c:v>3.5</c:v>
                </c:pt>
                <c:pt idx="1">
                  <c:v>3.5</c:v>
                </c:pt>
                <c:pt idx="2">
                  <c:v>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'Set1'!$D$14:$D$18</c:f>
              <c:numCache>
                <c:formatCode>0.00</c:formatCode>
                <c:ptCount val="5"/>
                <c:pt idx="0">
                  <c:v>4</c:v>
                </c:pt>
                <c:pt idx="1">
                  <c:v>0</c:v>
                </c:pt>
                <c:pt idx="2">
                  <c:v>4.2</c:v>
                </c:pt>
                <c:pt idx="3">
                  <c:v>6.65</c:v>
                </c:pt>
                <c:pt idx="4">
                  <c:v>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254784"/>
        <c:axId val="135256320"/>
      </c:lineChart>
      <c:catAx>
        <c:axId val="13525478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256320"/>
        <c:crosses val="autoZero"/>
        <c:auto val="1"/>
        <c:lblAlgn val="ctr"/>
        <c:lblOffset val="100"/>
        <c:noMultiLvlLbl val="0"/>
      </c:catAx>
      <c:valAx>
        <c:axId val="13525632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525478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('Set4'!$F$7,'Set4'!$F$14:$F$17)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30144"/>
        <c:axId val="135431680"/>
      </c:lineChart>
      <c:catAx>
        <c:axId val="13543014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431680"/>
        <c:crosses val="autoZero"/>
        <c:auto val="1"/>
        <c:lblAlgn val="ctr"/>
        <c:lblOffset val="100"/>
        <c:noMultiLvlLbl val="0"/>
      </c:catAx>
      <c:valAx>
        <c:axId val="13543168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543014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('Set6'!$F$7,'Set6'!$F$14:$F$17)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'Set6'!$AB$13</c:f>
              <c:strCache>
                <c:ptCount val="1"/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45504"/>
        <c:axId val="135922432"/>
      </c:lineChart>
      <c:catAx>
        <c:axId val="13544550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922432"/>
        <c:crosses val="autoZero"/>
        <c:auto val="1"/>
        <c:lblAlgn val="ctr"/>
        <c:lblOffset val="100"/>
        <c:noMultiLvlLbl val="0"/>
      </c:catAx>
      <c:valAx>
        <c:axId val="13592243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544550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005" r="0.70866141732284005" t="0.74803149606299701" header="0.314960629921264" footer="0.314960629921264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('Set3'!$F$7,'Set3'!$F$14:$F$17)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56736"/>
        <c:axId val="135966720"/>
      </c:lineChart>
      <c:catAx>
        <c:axId val="13595673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966720"/>
        <c:crosses val="autoZero"/>
        <c:auto val="1"/>
        <c:lblAlgn val="ctr"/>
        <c:lblOffset val="100"/>
        <c:noMultiLvlLbl val="0"/>
      </c:catAx>
      <c:valAx>
        <c:axId val="13596672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5956736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005" r="0.70866141732284005" t="0.74803149606299701" header="0.314960629921264" footer="0.314960629921264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('Set5'!$F$7,'Set5'!$F$14:$F$17)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96928"/>
        <c:axId val="135998464"/>
      </c:lineChart>
      <c:catAx>
        <c:axId val="13599692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998464"/>
        <c:crosses val="autoZero"/>
        <c:auto val="1"/>
        <c:lblAlgn val="ctr"/>
        <c:lblOffset val="100"/>
        <c:noMultiLvlLbl val="0"/>
      </c:catAx>
      <c:valAx>
        <c:axId val="135998464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5996928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105" r="0.70866141732284105" t="0.74803149606299701" header="0.314960629921265" footer="0.314960629921265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('Set2'!$F$7,'Set2'!$F$14:$F$17)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33024"/>
        <c:axId val="136034560"/>
      </c:lineChart>
      <c:catAx>
        <c:axId val="13603302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6034560"/>
        <c:crosses val="autoZero"/>
        <c:auto val="1"/>
        <c:lblAlgn val="ctr"/>
        <c:lblOffset val="100"/>
        <c:noMultiLvlLbl val="0"/>
      </c:catAx>
      <c:valAx>
        <c:axId val="13603456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603302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701" l="0.70866141732284005" r="0.70866141732284005" t="0.74803149606299701" header="0.314960629921264" footer="0.314960629921264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PrintCopy!$S$2:$S$5</c:f>
              <c:numCache>
                <c:formatCode>0.00</c:formatCode>
                <c:ptCount val="4"/>
                <c:pt idx="0">
                  <c:v>2.125</c:v>
                </c:pt>
                <c:pt idx="1">
                  <c:v>2.25</c:v>
                </c:pt>
                <c:pt idx="2">
                  <c:v>2.375</c:v>
                </c:pt>
                <c:pt idx="3">
                  <c:v>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698304"/>
        <c:axId val="135699840"/>
      </c:lineChart>
      <c:catAx>
        <c:axId val="13569830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699840"/>
        <c:crosses val="autoZero"/>
        <c:auto val="1"/>
        <c:lblAlgn val="ctr"/>
        <c:lblOffset val="100"/>
        <c:noMultiLvlLbl val="0"/>
      </c:catAx>
      <c:valAx>
        <c:axId val="13569984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3569830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(SAMPLE!$F$7,SAMPLE!$F$14:$F$17)</c:f>
              <c:numCache>
                <c:formatCode>0.00</c:formatCode>
                <c:ptCount val="5"/>
                <c:pt idx="1">
                  <c:v>4.45</c:v>
                </c:pt>
                <c:pt idx="2">
                  <c:v>5</c:v>
                </c:pt>
                <c:pt idx="3">
                  <c:v>5.2</c:v>
                </c:pt>
                <c:pt idx="4">
                  <c:v>5.3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SAMPLE!$E$14:$E$18</c:f>
              <c:numCache>
                <c:formatCode>0.00</c:formatCode>
                <c:ptCount val="5"/>
                <c:pt idx="0">
                  <c:v>4.3</c:v>
                </c:pt>
                <c:pt idx="1">
                  <c:v>4.5</c:v>
                </c:pt>
                <c:pt idx="2">
                  <c:v>4.5</c:v>
                </c:pt>
                <c:pt idx="3">
                  <c:v>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SAMPLE!$D$14:$D$18</c:f>
              <c:numCache>
                <c:formatCode>0.00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2.4249999999999998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88000"/>
        <c:axId val="133694592"/>
      </c:lineChart>
      <c:catAx>
        <c:axId val="13348800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3694592"/>
        <c:crosses val="autoZero"/>
        <c:auto val="1"/>
        <c:lblAlgn val="ctr"/>
        <c:lblOffset val="100"/>
        <c:noMultiLvlLbl val="0"/>
      </c:catAx>
      <c:valAx>
        <c:axId val="133694592"/>
        <c:scaling>
          <c:orientation val="minMax"/>
          <c:max val="6"/>
          <c:min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33488000"/>
        <c:crosses val="autoZero"/>
        <c:crossBetween val="between"/>
        <c:majorUnit val="0.5"/>
        <c:minorUnit val="0.1"/>
      </c:valAx>
    </c:plotArea>
    <c:legend>
      <c:legendPos val="r"/>
      <c:layout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PrintCopy!$S$26:$S$29</c:f>
              <c:numCache>
                <c:formatCode>0.00</c:formatCode>
                <c:ptCount val="4"/>
                <c:pt idx="0">
                  <c:v>2.625</c:v>
                </c:pt>
                <c:pt idx="1">
                  <c:v>2.75</c:v>
                </c:pt>
                <c:pt idx="2">
                  <c:v>2.875</c:v>
                </c:pt>
                <c:pt idx="3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26208"/>
        <c:axId val="135727744"/>
      </c:lineChart>
      <c:catAx>
        <c:axId val="13572620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727744"/>
        <c:crosses val="autoZero"/>
        <c:auto val="1"/>
        <c:lblAlgn val="ctr"/>
        <c:lblOffset val="100"/>
        <c:noMultiLvlLbl val="0"/>
      </c:catAx>
      <c:valAx>
        <c:axId val="135727744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35726208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4" footer="0.314960629921264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PrintCopy!$S$50:$S$53</c:f>
              <c:numCache>
                <c:formatCode>0.00</c:formatCode>
                <c:ptCount val="4"/>
                <c:pt idx="0">
                  <c:v>3.125</c:v>
                </c:pt>
                <c:pt idx="1">
                  <c:v>3.25</c:v>
                </c:pt>
                <c:pt idx="2">
                  <c:v>3.375</c:v>
                </c:pt>
                <c:pt idx="3">
                  <c:v>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762688"/>
        <c:axId val="135764224"/>
      </c:lineChart>
      <c:catAx>
        <c:axId val="13576268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5764224"/>
        <c:crosses val="autoZero"/>
        <c:auto val="1"/>
        <c:lblAlgn val="ctr"/>
        <c:lblOffset val="100"/>
        <c:noMultiLvlLbl val="0"/>
      </c:catAx>
      <c:valAx>
        <c:axId val="135764224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35762688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PrintCopy!$S$74:$S$77</c:f>
              <c:numCache>
                <c:formatCode>0.00</c:formatCode>
                <c:ptCount val="4"/>
                <c:pt idx="0">
                  <c:v>3.625</c:v>
                </c:pt>
                <c:pt idx="1">
                  <c:v>3.75</c:v>
                </c:pt>
                <c:pt idx="2">
                  <c:v>3.875</c:v>
                </c:pt>
                <c:pt idx="3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450048"/>
        <c:axId val="136451584"/>
      </c:lineChart>
      <c:catAx>
        <c:axId val="13645004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6451584"/>
        <c:crosses val="autoZero"/>
        <c:auto val="1"/>
        <c:lblAlgn val="ctr"/>
        <c:lblOffset val="100"/>
        <c:noMultiLvlLbl val="0"/>
      </c:catAx>
      <c:valAx>
        <c:axId val="136451584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36450048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PrintCopy!$S$98:$S$101</c:f>
              <c:numCache>
                <c:formatCode>0.00</c:formatCode>
                <c:ptCount val="4"/>
                <c:pt idx="0">
                  <c:v>4.125</c:v>
                </c:pt>
                <c:pt idx="1">
                  <c:v>4.25</c:v>
                </c:pt>
                <c:pt idx="2">
                  <c:v>4.375</c:v>
                </c:pt>
                <c:pt idx="3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485888"/>
        <c:axId val="136487680"/>
      </c:lineChart>
      <c:catAx>
        <c:axId val="13648588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6487680"/>
        <c:crosses val="autoZero"/>
        <c:auto val="1"/>
        <c:lblAlgn val="ctr"/>
        <c:lblOffset val="100"/>
        <c:noMultiLvlLbl val="0"/>
      </c:catAx>
      <c:valAx>
        <c:axId val="13648768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36485888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PrintCopy!$S$122:$S$125</c:f>
              <c:numCache>
                <c:formatCode>0.00</c:formatCode>
                <c:ptCount val="4"/>
                <c:pt idx="0">
                  <c:v>4.625</c:v>
                </c:pt>
                <c:pt idx="1">
                  <c:v>4.75</c:v>
                </c:pt>
                <c:pt idx="2">
                  <c:v>4.875</c:v>
                </c:pt>
                <c:pt idx="3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46688"/>
        <c:axId val="143348480"/>
      </c:lineChart>
      <c:catAx>
        <c:axId val="143346688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3348480"/>
        <c:crosses val="autoZero"/>
        <c:auto val="1"/>
        <c:lblAlgn val="ctr"/>
        <c:lblOffset val="100"/>
        <c:noMultiLvlLbl val="0"/>
      </c:catAx>
      <c:valAx>
        <c:axId val="14334848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43346688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PrintCopy!$S$146:$S$149</c:f>
              <c:numCache>
                <c:formatCode>0.00</c:formatCode>
                <c:ptCount val="4"/>
                <c:pt idx="0">
                  <c:v>5.125</c:v>
                </c:pt>
                <c:pt idx="1">
                  <c:v>5.25</c:v>
                </c:pt>
                <c:pt idx="2">
                  <c:v>5.375</c:v>
                </c:pt>
                <c:pt idx="3">
                  <c:v>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74592"/>
        <c:axId val="143376384"/>
      </c:lineChart>
      <c:catAx>
        <c:axId val="143374592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43376384"/>
        <c:crosses val="autoZero"/>
        <c:auto val="1"/>
        <c:lblAlgn val="ctr"/>
        <c:lblOffset val="100"/>
        <c:noMultiLvlLbl val="0"/>
      </c:catAx>
      <c:valAx>
        <c:axId val="143376384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43374592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PrintCopy!$O$9:$O$12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PrintCopy!$N$9:$N$12</c:f>
              <c:numCache>
                <c:formatCode>0.00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'Set1'!$B$15:$B$18</c:f>
              <c:strCache>
                <c:ptCount val="4"/>
                <c:pt idx="0">
                  <c:v>Term 1</c:v>
                </c:pt>
                <c:pt idx="1">
                  <c:v>Term 2</c:v>
                </c:pt>
                <c:pt idx="2">
                  <c:v>Term 3</c:v>
                </c:pt>
                <c:pt idx="3">
                  <c:v>Term 4</c:v>
                </c:pt>
              </c:strCache>
            </c:strRef>
          </c:cat>
          <c:val>
            <c:numRef>
              <c:f>PrintCopy!$S$170:$S$173</c:f>
              <c:numCache>
                <c:formatCode>0.00</c:formatCode>
                <c:ptCount val="4"/>
                <c:pt idx="0">
                  <c:v>5.625</c:v>
                </c:pt>
                <c:pt idx="1">
                  <c:v>5.75</c:v>
                </c:pt>
                <c:pt idx="2">
                  <c:v>5.875</c:v>
                </c:pt>
                <c:pt idx="3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98656"/>
        <c:axId val="136600192"/>
      </c:lineChart>
      <c:catAx>
        <c:axId val="13659865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6600192"/>
        <c:crosses val="autoZero"/>
        <c:auto val="1"/>
        <c:lblAlgn val="ctr"/>
        <c:lblOffset val="100"/>
        <c:noMultiLvlLbl val="0"/>
      </c:catAx>
      <c:valAx>
        <c:axId val="13660019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crossAx val="136598656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4005" r="0.70866141732284005" t="0.74803149606299602" header="0.314960629921264" footer="0.31496062992126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 AusVELS'!$AB$24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'Set1 AusVELS'!$B$14:$B$18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('Set1 AusVELS'!$F$7,'Set1 AusVELS'!$F$14:$F$17)</c:f>
              <c:numCache>
                <c:formatCode>0.00</c:formatCode>
                <c:ptCount val="5"/>
                <c:pt idx="2">
                  <c:v>7</c:v>
                </c:pt>
                <c:pt idx="3">
                  <c:v>998</c:v>
                </c:pt>
                <c:pt idx="4">
                  <c:v>#N/A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'Set1 AusVELS'!$AB$23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'Set1 AusVELS'!$B$14:$B$18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 AusVELS'!$E$14:$E$18</c:f>
              <c:numCache>
                <c:formatCode>0.00</c:formatCode>
                <c:ptCount val="5"/>
                <c:pt idx="1">
                  <c:v>5</c:v>
                </c:pt>
                <c:pt idx="2">
                  <c:v>6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'Set1 AusVELS'!$AB$22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'Set1 AusVELS'!$B$14:$B$18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'Set1 AusVELS'!$D$14:$D$18</c:f>
              <c:numCache>
                <c:formatCode>0.00</c:formatCode>
                <c:ptCount val="5"/>
                <c:pt idx="0">
                  <c:v>6</c:v>
                </c:pt>
                <c:pt idx="1">
                  <c:v>#N/A</c:v>
                </c:pt>
                <c:pt idx="2">
                  <c:v>6.4</c:v>
                </c:pt>
                <c:pt idx="3">
                  <c:v>6.65</c:v>
                </c:pt>
                <c:pt idx="4">
                  <c:v>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73344"/>
        <c:axId val="134079232"/>
      </c:lineChart>
      <c:catAx>
        <c:axId val="13407334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4079232"/>
        <c:crosses val="autoZero"/>
        <c:auto val="1"/>
        <c:lblAlgn val="ctr"/>
        <c:lblOffset val="100"/>
        <c:noMultiLvlLbl val="0"/>
      </c:catAx>
      <c:valAx>
        <c:axId val="134079232"/>
        <c:scaling>
          <c:orientation val="minMax"/>
          <c:max val="10"/>
          <c:min val="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out"/>
        <c:tickLblPos val="nextTo"/>
        <c:crossAx val="134073344"/>
        <c:crosses val="autoZero"/>
        <c:crossBetween val="between"/>
        <c:majorUnit val="1"/>
        <c:minorUnit val="0.5"/>
      </c:valAx>
    </c:plotArea>
    <c:legend>
      <c:legendPos val="r"/>
      <c:layout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502" l="0.70866141732283905" r="0.70866141732283905" t="0.74803149606299502" header="0.314960629921263" footer="0.31496062992126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('Set2'!$F$7,'Set2'!$F$14:$F$17)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'Set2'!$B$14:$B$18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'Set2'!$D$14:$D$18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212224"/>
        <c:axId val="133759360"/>
      </c:lineChart>
      <c:catAx>
        <c:axId val="134212224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3759360"/>
        <c:crosses val="autoZero"/>
        <c:auto val="1"/>
        <c:lblAlgn val="ctr"/>
        <c:lblOffset val="100"/>
        <c:noMultiLvlLbl val="0"/>
      </c:catAx>
      <c:valAx>
        <c:axId val="133759360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4212224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('Set3'!$F$7,'Set3'!$F$14:$F$17)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'Set3'!$B$14:$B$18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'Set3'!$D$14:$D$18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08736"/>
        <c:axId val="133926912"/>
      </c:lineChart>
      <c:catAx>
        <c:axId val="13390873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3926912"/>
        <c:crosses val="autoZero"/>
        <c:auto val="1"/>
        <c:lblAlgn val="ctr"/>
        <c:lblOffset val="100"/>
        <c:noMultiLvlLbl val="0"/>
      </c:catAx>
      <c:valAx>
        <c:axId val="133926912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908736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('Set4'!$F$7,'Set4'!$F$14:$F$17)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'Set4'!$B$14:$B$18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'Set4'!$D$14:$D$18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63712"/>
        <c:axId val="134565248"/>
      </c:lineChart>
      <c:catAx>
        <c:axId val="134563712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4565248"/>
        <c:crosses val="autoZero"/>
        <c:auto val="1"/>
        <c:lblAlgn val="ctr"/>
        <c:lblOffset val="100"/>
        <c:noMultiLvlLbl val="0"/>
      </c:catAx>
      <c:valAx>
        <c:axId val="134565248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4563712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('Set5'!$F$7,'Set5'!$F$14:$F$17)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'Set1'!$AB$23</c:f>
              <c:strCache>
                <c:ptCount val="1"/>
                <c:pt idx="0">
                  <c:v>My ACTUAL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'Set5'!$B$14:$B$18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'Set5'!$D$14:$D$18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57920"/>
        <c:axId val="134659456"/>
      </c:lineChart>
      <c:catAx>
        <c:axId val="13465792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4659456"/>
        <c:crosses val="autoZero"/>
        <c:auto val="1"/>
        <c:lblAlgn val="ctr"/>
        <c:lblOffset val="100"/>
        <c:noMultiLvlLbl val="0"/>
      </c:catAx>
      <c:valAx>
        <c:axId val="13465945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465792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'Set1'!$AB$24</c:f>
              <c:strCache>
                <c:ptCount val="1"/>
                <c:pt idx="0">
                  <c:v>My GOAL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('Set6'!$F$7,'Set6'!$F$14:$F$17)</c:f>
              <c:numCache>
                <c:formatCode>0.00</c:formatCode>
                <c:ptCount val="5"/>
              </c:numCache>
            </c:numRef>
          </c:val>
          <c:smooth val="0"/>
        </c:ser>
        <c:ser>
          <c:idx val="0"/>
          <c:order val="1"/>
          <c:tx>
            <c:strRef>
              <c:f>'Set6'!$AB$13</c:f>
              <c:strCache>
                <c:ptCount val="1"/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'Set6'!$E$14:$E$18</c:f>
              <c:numCache>
                <c:formatCode>0.00</c:formatCode>
                <c:ptCount val="5"/>
              </c:numCache>
            </c:numRef>
          </c:val>
          <c:smooth val="0"/>
        </c:ser>
        <c:ser>
          <c:idx val="1"/>
          <c:order val="2"/>
          <c:tx>
            <c:strRef>
              <c:f>'Set1'!$AB$22</c:f>
              <c:strCache>
                <c:ptCount val="1"/>
                <c:pt idx="0">
                  <c:v>My EXPECTED Score</c:v>
                </c:pt>
              </c:strCache>
            </c:strRef>
          </c:tx>
          <c:cat>
            <c:strRef>
              <c:f>'Set6'!$B$14:$B$18</c:f>
              <c:strCache>
                <c:ptCount val="5"/>
                <c:pt idx="0">
                  <c:v>Last Score:</c:v>
                </c:pt>
                <c:pt idx="1">
                  <c:v>Term 1</c:v>
                </c:pt>
                <c:pt idx="2">
                  <c:v>Term 2</c:v>
                </c:pt>
                <c:pt idx="3">
                  <c:v>Term 3</c:v>
                </c:pt>
                <c:pt idx="4">
                  <c:v>Term 4</c:v>
                </c:pt>
              </c:strCache>
            </c:strRef>
          </c:cat>
          <c:val>
            <c:numRef>
              <c:f>'Set6'!$D$14:$D$18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12160"/>
        <c:axId val="134413696"/>
      </c:lineChart>
      <c:catAx>
        <c:axId val="134412160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crossAx val="134413696"/>
        <c:crosses val="autoZero"/>
        <c:auto val="1"/>
        <c:lblAlgn val="ctr"/>
        <c:lblOffset val="100"/>
        <c:noMultiLvlLbl val="0"/>
      </c:catAx>
      <c:valAx>
        <c:axId val="134413696"/>
        <c:scaling>
          <c:orientation val="minMax"/>
          <c:max val="6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VELS Standards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4412160"/>
        <c:crosses val="autoZero"/>
        <c:crossBetween val="between"/>
        <c:majorUnit val="0.5"/>
        <c:minorUnit val="0.1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388414750870899E-2"/>
          <c:y val="2.1310762583486801E-2"/>
          <c:w val="0.82557947234278695"/>
          <c:h val="0.74029159431909397"/>
        </c:manualLayout>
      </c:layout>
      <c:lineChart>
        <c:grouping val="standard"/>
        <c:varyColors val="0"/>
        <c:ser>
          <c:idx val="2"/>
          <c:order val="0"/>
          <c:tx>
            <c:strRef>
              <c:f>Attendance!$H$8</c:f>
              <c:strCache>
                <c:ptCount val="1"/>
                <c:pt idx="0">
                  <c:v>My GOAL Attendance</c:v>
                </c:pt>
              </c:strCache>
            </c:strRef>
          </c:tx>
          <c:cat>
            <c:multiLvlStrRef>
              <c:f>Attendance!$B$15:$B$56</c:f>
            </c:multiLvlStrRef>
          </c:cat>
          <c:val>
            <c:numRef>
              <c:f>Attendance!$H$15:$H$56</c:f>
              <c:numCache>
                <c:formatCode>0</c:formatCode>
                <c:ptCount val="42"/>
              </c:numCache>
            </c:numRef>
          </c:val>
          <c:smooth val="0"/>
        </c:ser>
        <c:ser>
          <c:idx val="0"/>
          <c:order val="1"/>
          <c:tx>
            <c:strRef>
              <c:f>Attendance!$F$8</c:f>
              <c:strCache>
                <c:ptCount val="1"/>
                <c:pt idx="0">
                  <c:v>My ACTUAL Attendance</c:v>
                </c:pt>
              </c:strCache>
            </c:strRef>
          </c:tx>
          <c:cat>
            <c:multiLvlStrRef>
              <c:f>Attendance!$B$15:$B$56</c:f>
            </c:multiLvlStrRef>
          </c:cat>
          <c:val>
            <c:numRef>
              <c:f>Attendance!$F$15:$F$56</c:f>
              <c:numCache>
                <c:formatCode>0</c:formatCode>
                <c:ptCount val="42"/>
              </c:numCache>
            </c:numRef>
          </c:val>
          <c:smooth val="0"/>
        </c:ser>
        <c:ser>
          <c:idx val="1"/>
          <c:order val="2"/>
          <c:tx>
            <c:strRef>
              <c:f>Attendance!$D$8</c:f>
              <c:strCache>
                <c:ptCount val="1"/>
                <c:pt idx="0">
                  <c:v>My EXPECTED Attendance</c:v>
                </c:pt>
              </c:strCache>
            </c:strRef>
          </c:tx>
          <c:cat>
            <c:multiLvlStrRef>
              <c:f>Attendance!$B$15:$B$56</c:f>
            </c:multiLvlStrRef>
          </c:cat>
          <c:val>
            <c:numRef>
              <c:f>Attendance!$D$15:$D$56</c:f>
              <c:numCache>
                <c:formatCode>0</c:formatCode>
                <c:ptCount val="4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511616"/>
        <c:axId val="134525696"/>
      </c:lineChart>
      <c:catAx>
        <c:axId val="134511616"/>
        <c:scaling>
          <c:orientation val="minMax"/>
        </c:scaling>
        <c:delete val="0"/>
        <c:axPos val="b"/>
        <c:numFmt formatCode="d/m/yy;@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800"/>
            </a:pPr>
            <a:endParaRPr lang="en-US"/>
          </a:p>
        </c:txPr>
        <c:crossAx val="134525696"/>
        <c:crosses val="autoZero"/>
        <c:auto val="1"/>
        <c:lblAlgn val="ctr"/>
        <c:lblOffset val="100"/>
        <c:noMultiLvlLbl val="0"/>
      </c:catAx>
      <c:valAx>
        <c:axId val="134525696"/>
        <c:scaling>
          <c:orientation val="minMax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crossAx val="134511616"/>
        <c:crosses val="autoZero"/>
        <c:crossBetween val="between"/>
        <c:majorUnit val="10"/>
        <c:minorUnit val="5"/>
      </c:valAx>
    </c:plotArea>
    <c:legend>
      <c:legendPos val="r"/>
      <c:overlay val="0"/>
    </c:legend>
    <c:plotVisOnly val="1"/>
    <c:dispBlanksAs val="span"/>
    <c:showDLblsOverMax val="0"/>
  </c:chart>
  <c:spPr>
    <a:solidFill>
      <a:schemeClr val="accent5">
        <a:lumMod val="20000"/>
        <a:lumOff val="80000"/>
      </a:schemeClr>
    </a:solidFill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4803149606299602" l="0.70866141732283905" r="0.70866141732283905" t="0.74803149606299602" header="0.314960629921263" footer="0.31496062992126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Attendance!AW4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10</xdr:col>
      <xdr:colOff>67280</xdr:colOff>
      <xdr:row>17</xdr:row>
      <xdr:rowOff>15189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</xdr:row>
      <xdr:rowOff>0</xdr:rowOff>
    </xdr:from>
    <xdr:to>
      <xdr:col>21</xdr:col>
      <xdr:colOff>76200</xdr:colOff>
      <xdr:row>17</xdr:row>
      <xdr:rowOff>12700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34</xdr:row>
      <xdr:rowOff>0</xdr:rowOff>
    </xdr:from>
    <xdr:to>
      <xdr:col>21</xdr:col>
      <xdr:colOff>67280</xdr:colOff>
      <xdr:row>47</xdr:row>
      <xdr:rowOff>63499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10</xdr:col>
      <xdr:colOff>67280</xdr:colOff>
      <xdr:row>47</xdr:row>
      <xdr:rowOff>63500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19</xdr:row>
      <xdr:rowOff>0</xdr:rowOff>
    </xdr:from>
    <xdr:to>
      <xdr:col>21</xdr:col>
      <xdr:colOff>67280</xdr:colOff>
      <xdr:row>31</xdr:row>
      <xdr:rowOff>88900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10</xdr:col>
      <xdr:colOff>67280</xdr:colOff>
      <xdr:row>31</xdr:row>
      <xdr:rowOff>76200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9</xdr:col>
      <xdr:colOff>590550</xdr:colOff>
      <xdr:row>16</xdr:row>
      <xdr:rowOff>247650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9</xdr:col>
      <xdr:colOff>590550</xdr:colOff>
      <xdr:row>40</xdr:row>
      <xdr:rowOff>247650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9</xdr:col>
      <xdr:colOff>590550</xdr:colOff>
      <xdr:row>64</xdr:row>
      <xdr:rowOff>247650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9</xdr:col>
      <xdr:colOff>590550</xdr:colOff>
      <xdr:row>88</xdr:row>
      <xdr:rowOff>247650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98</xdr:row>
      <xdr:rowOff>0</xdr:rowOff>
    </xdr:from>
    <xdr:to>
      <xdr:col>9</xdr:col>
      <xdr:colOff>590550</xdr:colOff>
      <xdr:row>112</xdr:row>
      <xdr:rowOff>247650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122</xdr:row>
      <xdr:rowOff>0</xdr:rowOff>
    </xdr:from>
    <xdr:to>
      <xdr:col>9</xdr:col>
      <xdr:colOff>590550</xdr:colOff>
      <xdr:row>136</xdr:row>
      <xdr:rowOff>247650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146</xdr:row>
      <xdr:rowOff>0</xdr:rowOff>
    </xdr:from>
    <xdr:to>
      <xdr:col>9</xdr:col>
      <xdr:colOff>590550</xdr:colOff>
      <xdr:row>160</xdr:row>
      <xdr:rowOff>247650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170</xdr:row>
      <xdr:rowOff>0</xdr:rowOff>
    </xdr:from>
    <xdr:to>
      <xdr:col>9</xdr:col>
      <xdr:colOff>590550</xdr:colOff>
      <xdr:row>184</xdr:row>
      <xdr:rowOff>247650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15</xdr:row>
      <xdr:rowOff>304800</xdr:rowOff>
    </xdr:from>
    <xdr:to>
      <xdr:col>5</xdr:col>
      <xdr:colOff>520700</xdr:colOff>
      <xdr:row>16</xdr:row>
      <xdr:rowOff>177800</xdr:rowOff>
    </xdr:to>
    <xdr:cxnSp macro="">
      <xdr:nvCxnSpPr>
        <xdr:cNvPr id="12" name="Straight Arrow Connector 11"/>
        <xdr:cNvCxnSpPr/>
      </xdr:nvCxnSpPr>
      <xdr:spPr>
        <a:xfrm rot="10800000">
          <a:off x="2273300" y="4673600"/>
          <a:ext cx="1168400" cy="254000"/>
        </a:xfrm>
        <a:prstGeom prst="straightConnector1">
          <a:avLst/>
        </a:prstGeom>
        <a:ln>
          <a:tailEnd type="arrow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546100</xdr:colOff>
      <xdr:row>7</xdr:row>
      <xdr:rowOff>254000</xdr:rowOff>
    </xdr:from>
    <xdr:to>
      <xdr:col>21</xdr:col>
      <xdr:colOff>558800</xdr:colOff>
      <xdr:row>11</xdr:row>
      <xdr:rowOff>63500</xdr:rowOff>
    </xdr:to>
    <xdr:cxnSp macro="">
      <xdr:nvCxnSpPr>
        <xdr:cNvPr id="13" name="Straight Arrow Connector 12"/>
        <xdr:cNvCxnSpPr/>
      </xdr:nvCxnSpPr>
      <xdr:spPr>
        <a:xfrm rot="5400000">
          <a:off x="10966450" y="2393950"/>
          <a:ext cx="1016000" cy="12700"/>
        </a:xfrm>
        <a:prstGeom prst="straightConnector1">
          <a:avLst/>
        </a:prstGeom>
        <a:ln>
          <a:tailEnd type="arrow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1</xdr:row>
      <xdr:rowOff>175310</xdr:rowOff>
    </xdr:from>
    <xdr:to>
      <xdr:col>19</xdr:col>
      <xdr:colOff>0</xdr:colOff>
      <xdr:row>10</xdr:row>
      <xdr:rowOff>355599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1164620</xdr:colOff>
      <xdr:row>2</xdr:row>
      <xdr:rowOff>10210</xdr:rowOff>
    </xdr:from>
    <xdr:to>
      <xdr:col>19</xdr:col>
      <xdr:colOff>0</xdr:colOff>
      <xdr:row>10</xdr:row>
      <xdr:rowOff>380999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272143</xdr:colOff>
      <xdr:row>2</xdr:row>
      <xdr:rowOff>51031</xdr:rowOff>
    </xdr:from>
    <xdr:to>
      <xdr:col>47</xdr:col>
      <xdr:colOff>108857</xdr:colOff>
      <xdr:row>20</xdr:row>
      <xdr:rowOff>95251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1850573</xdr:colOff>
      <xdr:row>8</xdr:row>
      <xdr:rowOff>68035</xdr:rowOff>
    </xdr:from>
    <xdr:to>
      <xdr:col>13</xdr:col>
      <xdr:colOff>3326493</xdr:colOff>
      <xdr:row>10</xdr:row>
      <xdr:rowOff>335747</xdr:rowOff>
    </xdr:to>
    <xdr:pic>
      <xdr:nvPicPr>
        <xdr:cNvPr id="5" name="Picture 4" descr="Bar Chart - Small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2573" y="1973035"/>
          <a:ext cx="1475920" cy="102971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546100</xdr:colOff>
      <xdr:row>33</xdr:row>
      <xdr:rowOff>76200</xdr:rowOff>
    </xdr:from>
    <xdr:to>
      <xdr:col>10</xdr:col>
      <xdr:colOff>749300</xdr:colOff>
      <xdr:row>45</xdr:row>
      <xdr:rowOff>88900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35</xdr:row>
      <xdr:rowOff>0</xdr:rowOff>
    </xdr:from>
    <xdr:to>
      <xdr:col>4</xdr:col>
      <xdr:colOff>723900</xdr:colOff>
      <xdr:row>45</xdr:row>
      <xdr:rowOff>101600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901700</xdr:colOff>
      <xdr:row>35</xdr:row>
      <xdr:rowOff>0</xdr:rowOff>
    </xdr:from>
    <xdr:to>
      <xdr:col>7</xdr:col>
      <xdr:colOff>381000</xdr:colOff>
      <xdr:row>45</xdr:row>
      <xdr:rowOff>101600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7"/>
  <sheetViews>
    <sheetView showRowColHeaders="0" zoomScale="75" zoomScaleNormal="75" zoomScalePageLayoutView="75" workbookViewId="0">
      <selection activeCell="V13" sqref="V13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51" t="s">
        <v>105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/>
      <c r="V1" s="152"/>
      <c r="W1" s="152"/>
      <c r="AA1" s="20"/>
      <c r="AB1" s="19" t="s">
        <v>18</v>
      </c>
    </row>
    <row r="2" spans="1:28" s="18" customForma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20"/>
      <c r="AB2" s="19" t="s">
        <v>19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AA3" s="17"/>
      <c r="AB3" s="17" t="s">
        <v>20</v>
      </c>
    </row>
    <row r="4" spans="1:28" s="21" customFormat="1" ht="21.75" customHeight="1" thickBot="1" x14ac:dyDescent="0.35">
      <c r="B4" s="23" t="s">
        <v>33</v>
      </c>
      <c r="C4" s="153" t="s">
        <v>18</v>
      </c>
      <c r="D4" s="154"/>
      <c r="E4" s="155"/>
      <c r="J4" s="21">
        <f>IF(C4="Reading",1,IF(C4="Writing",2,IF(C4="Spelling",3,IF(C4="Grammar and Punctuation",4,IF(C4="Numeracy",5,IF(C4="Other",6,100))))))</f>
        <v>1</v>
      </c>
      <c r="L4" s="23"/>
      <c r="M4" s="156"/>
      <c r="N4" s="157"/>
      <c r="O4" s="157"/>
      <c r="P4" s="157"/>
      <c r="Q4" s="157"/>
      <c r="R4" s="157"/>
      <c r="S4" s="157"/>
      <c r="AA4" s="17"/>
      <c r="AB4" s="70" t="s">
        <v>34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161"/>
      <c r="V5" s="161"/>
      <c r="W5" s="161"/>
      <c r="AA5" s="17"/>
      <c r="AB5" s="70" t="s">
        <v>21</v>
      </c>
    </row>
    <row r="6" spans="1:28" s="21" customFormat="1" ht="22.5" customHeight="1" thickBot="1" x14ac:dyDescent="0.4">
      <c r="B6" s="158"/>
      <c r="C6" s="45">
        <f>IF(H14="","",IF(H18=0,0,H18))</f>
        <v>0.23333333333333339</v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161"/>
      <c r="V6" s="161"/>
      <c r="W6" s="161"/>
      <c r="AA6" s="17"/>
      <c r="AB6" s="70" t="s">
        <v>35</v>
      </c>
    </row>
    <row r="7" spans="1:28" s="21" customFormat="1" ht="22.5" customHeight="1" x14ac:dyDescent="0.35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161"/>
      <c r="V7" s="161"/>
      <c r="W7" s="161"/>
      <c r="AA7" s="17"/>
      <c r="AB7" s="70"/>
    </row>
    <row r="8" spans="1:28" s="21" customFormat="1" ht="22.5" customHeight="1" thickBot="1" x14ac:dyDescent="0.4">
      <c r="B8" s="31"/>
      <c r="C8" s="32"/>
      <c r="D8" s="162" t="s">
        <v>52</v>
      </c>
      <c r="E8" s="162" t="s">
        <v>54</v>
      </c>
      <c r="F8" s="164" t="s">
        <v>55</v>
      </c>
      <c r="G8" s="48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17"/>
      <c r="AB8" s="70"/>
    </row>
    <row r="9" spans="1:28" s="21" customFormat="1" ht="30" customHeight="1" thickBot="1" x14ac:dyDescent="0.4">
      <c r="B9" s="31"/>
      <c r="C9" s="32"/>
      <c r="D9" s="162"/>
      <c r="E9" s="162"/>
      <c r="F9" s="164"/>
      <c r="G9" s="48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17"/>
      <c r="AB9" s="70"/>
    </row>
    <row r="10" spans="1:28" s="21" customFormat="1" ht="30" customHeight="1" x14ac:dyDescent="0.35">
      <c r="B10" s="31"/>
      <c r="C10" s="164" t="s">
        <v>31</v>
      </c>
      <c r="D10" s="162"/>
      <c r="E10" s="162"/>
      <c r="F10" s="164"/>
      <c r="G10" s="48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/>
      <c r="AB10" s="17"/>
    </row>
    <row r="11" spans="1:28" s="21" customFormat="1" ht="30" customHeight="1" x14ac:dyDescent="0.25">
      <c r="C11" s="164"/>
      <c r="D11" s="162"/>
      <c r="E11" s="162"/>
      <c r="F11" s="164"/>
      <c r="G11" s="48"/>
      <c r="H11" s="159"/>
      <c r="I11" s="159"/>
      <c r="J11" s="159"/>
      <c r="K11" s="159"/>
      <c r="U11" s="171" t="s">
        <v>51</v>
      </c>
      <c r="V11" s="172"/>
      <c r="W11" s="173"/>
      <c r="AA11" s="17"/>
      <c r="AB11" s="17"/>
    </row>
    <row r="12" spans="1:28" s="21" customFormat="1" ht="30" customHeight="1" thickBot="1" x14ac:dyDescent="0.35">
      <c r="C12" s="164"/>
      <c r="D12" s="162"/>
      <c r="E12" s="162"/>
      <c r="F12" s="164"/>
      <c r="G12" s="48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/>
      <c r="AB12" s="17" t="str">
        <f>D8</f>
        <v>My EXPECTED Score</v>
      </c>
    </row>
    <row r="13" spans="1:28" s="21" customFormat="1" ht="30" customHeight="1" x14ac:dyDescent="0.3">
      <c r="C13" s="163"/>
      <c r="D13" s="163"/>
      <c r="E13" s="163"/>
      <c r="F13" s="163"/>
      <c r="G13" s="49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IF('Set1'!C4="","",'Set1'!C4)</f>
        <v>Gen. Numeracy - Adaptive</v>
      </c>
      <c r="AA13" s="17"/>
      <c r="AB13" s="17" t="str">
        <f>E8</f>
        <v>My ACTUAL Score</v>
      </c>
    </row>
    <row r="14" spans="1:28" s="34" customFormat="1" ht="30" customHeight="1" x14ac:dyDescent="0.2">
      <c r="B14" s="35" t="s">
        <v>32</v>
      </c>
      <c r="C14" s="71">
        <v>39783</v>
      </c>
      <c r="D14" s="41">
        <f ca="1">IF(OR($D$20="",$C14=""),"",IF(AND(C14="",C15&gt;0),D15-1.25,VLOOKUP($D$20-($K$3-$J14),'VELS STANDARDS'!$A$1:$M$12,K14+1,FALSE)))</f>
        <v>2</v>
      </c>
      <c r="E14" s="72">
        <v>4.3</v>
      </c>
      <c r="F14" s="73">
        <v>4.45</v>
      </c>
      <c r="H14" s="74">
        <f>IF(OR(E15="",E14=""),"",E15-E14)</f>
        <v>0.20000000000000018</v>
      </c>
      <c r="I14" s="75">
        <f>IF(E14="","",E14+0.125)</f>
        <v>4.4249999999999998</v>
      </c>
      <c r="J14" s="75">
        <f>YEAR(C14)</f>
        <v>2008</v>
      </c>
      <c r="K14" s="75">
        <f>IF(C14="","",MONTH(C14))</f>
        <v>12</v>
      </c>
      <c r="L14" s="76" t="s">
        <v>99</v>
      </c>
      <c r="M14" s="182" t="s">
        <v>100</v>
      </c>
      <c r="N14" s="183"/>
      <c r="O14" s="183"/>
      <c r="P14" s="183"/>
      <c r="Q14" s="183"/>
      <c r="R14" s="183"/>
      <c r="S14" s="184"/>
      <c r="U14" s="59" t="s">
        <v>44</v>
      </c>
      <c r="V14" s="60"/>
      <c r="W14" s="61" t="str">
        <f>IF('Set2'!C4="","",'Set2'!C4)</f>
        <v/>
      </c>
      <c r="AA14" s="38"/>
      <c r="AB14" s="38" t="str">
        <f>F8</f>
        <v>My GOAL Score</v>
      </c>
    </row>
    <row r="15" spans="1:28" s="34" customFormat="1" ht="30" customHeight="1" x14ac:dyDescent="0.2">
      <c r="B15" s="35" t="s">
        <v>0</v>
      </c>
      <c r="C15" s="71">
        <v>39814</v>
      </c>
      <c r="D15" s="41">
        <f ca="1">IF(OR($D$20="",$C15=""),D14+0.125,VLOOKUP($D$20-($K$3-$J15),'VELS STANDARDS'!$A$1:$M$12,K15+1,FALSE))</f>
        <v>2</v>
      </c>
      <c r="E15" s="72">
        <v>4.5</v>
      </c>
      <c r="F15" s="73">
        <v>5</v>
      </c>
      <c r="H15" s="74">
        <f t="shared" ref="H15:H17" si="0">IF(OR(E16="",E15=""),"",E16-E15)</f>
        <v>0</v>
      </c>
      <c r="I15" s="75">
        <f t="shared" ref="I15:I18" si="1">IF(E15="","",E15+0.125)</f>
        <v>4.625</v>
      </c>
      <c r="J15" s="75">
        <f t="shared" ref="J15:J18" si="2">YEAR(C15)</f>
        <v>2009</v>
      </c>
      <c r="K15" s="75">
        <f t="shared" ref="K15:K18" si="3">IF(C15="","",MONTH(C15))</f>
        <v>1</v>
      </c>
      <c r="L15" s="76" t="s">
        <v>101</v>
      </c>
      <c r="M15" s="185" t="s">
        <v>102</v>
      </c>
      <c r="N15" s="185"/>
      <c r="O15" s="185"/>
      <c r="P15" s="185"/>
      <c r="Q15" s="185"/>
      <c r="R15" s="185"/>
      <c r="S15" s="185"/>
      <c r="U15" s="59" t="s">
        <v>45</v>
      </c>
      <c r="V15" s="60"/>
      <c r="W15" s="61" t="str">
        <f>IF('Set3'!C4="","",'Set3'!C4)</f>
        <v/>
      </c>
      <c r="AA15" s="38"/>
      <c r="AB15" s="38"/>
    </row>
    <row r="16" spans="1:28" s="34" customFormat="1" ht="30" customHeight="1" x14ac:dyDescent="0.2">
      <c r="B16" s="35" t="s">
        <v>1</v>
      </c>
      <c r="C16" s="71">
        <v>39934</v>
      </c>
      <c r="D16" s="41">
        <f ca="1">IF(OR($D$20="",$C16=""),D15+0.125,VLOOKUP($D$20-($K$3-$J16),'VELS STANDARDS'!$A$1:$M$12,K16+1,FALSE))</f>
        <v>2.2000000000000002</v>
      </c>
      <c r="E16" s="72">
        <v>4.5</v>
      </c>
      <c r="F16" s="73">
        <v>5.2</v>
      </c>
      <c r="H16" s="74">
        <f t="shared" si="0"/>
        <v>0.5</v>
      </c>
      <c r="I16" s="75">
        <f t="shared" si="1"/>
        <v>4.625</v>
      </c>
      <c r="J16" s="75">
        <f t="shared" si="2"/>
        <v>2009</v>
      </c>
      <c r="K16" s="75">
        <f t="shared" si="3"/>
        <v>5</v>
      </c>
      <c r="L16" s="76" t="s">
        <v>103</v>
      </c>
      <c r="M16" s="185" t="s">
        <v>104</v>
      </c>
      <c r="N16" s="185"/>
      <c r="O16" s="185"/>
      <c r="P16" s="185"/>
      <c r="Q16" s="185"/>
      <c r="R16" s="185"/>
      <c r="S16" s="185"/>
      <c r="U16" s="59" t="s">
        <v>46</v>
      </c>
      <c r="V16" s="60"/>
      <c r="W16" s="61" t="str">
        <f>IF('Set4'!C4="","",'Set4'!C4)</f>
        <v/>
      </c>
      <c r="AA16" s="38"/>
      <c r="AB16" s="38"/>
    </row>
    <row r="17" spans="2:28" s="34" customFormat="1" ht="30" customHeight="1" x14ac:dyDescent="0.2">
      <c r="B17" s="35" t="s">
        <v>2</v>
      </c>
      <c r="C17" s="71">
        <v>40046</v>
      </c>
      <c r="D17" s="41">
        <f ca="1">IF(OR($D$20="",$C17=""),D16+0.125,VLOOKUP($D$20-($K$3-$J17),'VELS STANDARDS'!$A$1:$M$12,K17+1,FALSE))</f>
        <v>2.2999999999999998</v>
      </c>
      <c r="E17" s="72">
        <v>5</v>
      </c>
      <c r="F17" s="73">
        <v>5.3</v>
      </c>
      <c r="H17" s="74" t="str">
        <f t="shared" si="0"/>
        <v/>
      </c>
      <c r="I17" s="75">
        <f t="shared" si="1"/>
        <v>5.125</v>
      </c>
      <c r="J17" s="75">
        <f t="shared" si="2"/>
        <v>2009</v>
      </c>
      <c r="K17" s="75">
        <f t="shared" si="3"/>
        <v>8</v>
      </c>
      <c r="L17" s="76"/>
      <c r="M17" s="185"/>
      <c r="N17" s="185"/>
      <c r="O17" s="185"/>
      <c r="P17" s="185"/>
      <c r="Q17" s="185"/>
      <c r="R17" s="185"/>
      <c r="S17" s="185"/>
      <c r="U17" s="59" t="s">
        <v>47</v>
      </c>
      <c r="V17" s="60"/>
      <c r="W17" s="61" t="str">
        <f>IF('Set5'!C4="","",'Set5'!C4)</f>
        <v/>
      </c>
      <c r="AA17" s="38"/>
      <c r="AB17" s="38"/>
    </row>
    <row r="18" spans="2:28" s="34" customFormat="1" ht="30" customHeight="1" thickBot="1" x14ac:dyDescent="0.25">
      <c r="B18" s="35" t="s">
        <v>3</v>
      </c>
      <c r="C18" s="71"/>
      <c r="D18" s="41">
        <f ca="1">IF(OR($D$20="",$C18=""),D17+0.125,VLOOKUP($D$20-($K$3-$J18),'VELS STANDARDS'!$A$1:$M$12,K18+1,FALSE))</f>
        <v>2.4249999999999998</v>
      </c>
      <c r="E18" s="72"/>
      <c r="F18" s="73"/>
      <c r="H18" s="74">
        <f>AVERAGE(H14:H17)</f>
        <v>0.23333333333333339</v>
      </c>
      <c r="I18" s="75" t="str">
        <f t="shared" si="1"/>
        <v/>
      </c>
      <c r="J18" s="75">
        <f t="shared" si="2"/>
        <v>1900</v>
      </c>
      <c r="K18" s="75" t="str">
        <f t="shared" si="3"/>
        <v/>
      </c>
      <c r="L18" s="76"/>
      <c r="M18" s="185"/>
      <c r="N18" s="185"/>
      <c r="O18" s="185"/>
      <c r="P18" s="185"/>
      <c r="Q18" s="185"/>
      <c r="R18" s="185"/>
      <c r="S18" s="185"/>
      <c r="U18" s="62" t="s">
        <v>48</v>
      </c>
      <c r="V18" s="63"/>
      <c r="W18" s="64" t="str">
        <f>IF('Set6'!C4="","",'Set6'!C4)</f>
        <v/>
      </c>
      <c r="AA18" s="38"/>
      <c r="AB18" s="38"/>
    </row>
    <row r="19" spans="2:28" s="21" customFormat="1" ht="15.75" thickBot="1" x14ac:dyDescent="0.3">
      <c r="U19" s="39"/>
      <c r="V19" s="39"/>
      <c r="W19" s="39"/>
      <c r="AA19" s="17"/>
      <c r="AB19" s="17"/>
    </row>
    <row r="20" spans="2:28" s="21" customFormat="1" ht="26.25" customHeight="1" thickBot="1" x14ac:dyDescent="0.3">
      <c r="C20" s="23" t="s">
        <v>50</v>
      </c>
      <c r="D20" s="77">
        <v>8</v>
      </c>
      <c r="F20" s="23" t="s">
        <v>49</v>
      </c>
      <c r="G20" s="23"/>
      <c r="L20" s="78" t="s">
        <v>67</v>
      </c>
      <c r="M20" s="191"/>
      <c r="N20" s="191"/>
      <c r="O20" s="191"/>
      <c r="P20" s="191"/>
      <c r="Q20" s="191"/>
      <c r="R20" s="191"/>
      <c r="S20" s="191"/>
      <c r="U20" s="187" t="s">
        <v>68</v>
      </c>
      <c r="V20" s="188"/>
      <c r="W20" s="189"/>
      <c r="AA20" s="17"/>
      <c r="AB20" s="17"/>
    </row>
    <row r="21" spans="2:28" s="21" customFormat="1" ht="21.75" thickBot="1" x14ac:dyDescent="0.3">
      <c r="M21" s="39"/>
      <c r="N21" s="39"/>
      <c r="O21" s="39"/>
      <c r="P21" s="186"/>
      <c r="Q21" s="186"/>
      <c r="R21" s="190"/>
      <c r="S21" s="190"/>
      <c r="U21" s="192" t="s">
        <v>64</v>
      </c>
      <c r="V21" s="193"/>
      <c r="W21" s="194"/>
      <c r="AA21" s="17"/>
      <c r="AB21" s="17"/>
    </row>
    <row r="22" spans="2:28" s="21" customFormat="1" x14ac:dyDescent="0.25">
      <c r="M22" s="39"/>
      <c r="N22" s="39"/>
      <c r="O22" s="39"/>
      <c r="P22" s="186"/>
      <c r="Q22" s="186"/>
      <c r="R22" s="39"/>
      <c r="S22" s="39"/>
      <c r="AA22" s="17"/>
      <c r="AB22" s="17"/>
    </row>
    <row r="23" spans="2:28" s="21" customFormat="1" x14ac:dyDescent="0.25">
      <c r="M23" s="39"/>
      <c r="N23" s="39"/>
      <c r="O23" s="39"/>
      <c r="P23" s="186"/>
      <c r="Q23" s="186"/>
      <c r="R23" s="39"/>
      <c r="S23" s="39"/>
      <c r="AA23" s="17"/>
      <c r="AB23" s="17"/>
    </row>
    <row r="24" spans="2:28" s="21" customFormat="1" x14ac:dyDescent="0.25">
      <c r="M24" s="39"/>
      <c r="N24" s="39"/>
      <c r="O24" s="39"/>
      <c r="P24" s="186"/>
      <c r="Q24" s="186"/>
      <c r="R24" s="39"/>
      <c r="S24" s="39"/>
      <c r="AA24" s="17"/>
      <c r="AB24" s="17"/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</sheetData>
  <sheetProtection password="CC2C" sheet="1" objects="1" scenarios="1" selectLockedCells="1"/>
  <mergeCells count="38">
    <mergeCell ref="P25:Q25"/>
    <mergeCell ref="P26:Q26"/>
    <mergeCell ref="U20:W20"/>
    <mergeCell ref="P21:Q21"/>
    <mergeCell ref="R21:S21"/>
    <mergeCell ref="P22:Q22"/>
    <mergeCell ref="P23:Q23"/>
    <mergeCell ref="P24:Q24"/>
    <mergeCell ref="M20:S20"/>
    <mergeCell ref="U21:W21"/>
    <mergeCell ref="M14:S14"/>
    <mergeCell ref="M15:S15"/>
    <mergeCell ref="M16:S16"/>
    <mergeCell ref="M17:S17"/>
    <mergeCell ref="M18:S18"/>
    <mergeCell ref="U9:W9"/>
    <mergeCell ref="C10:C13"/>
    <mergeCell ref="U10:W10"/>
    <mergeCell ref="U11:W11"/>
    <mergeCell ref="L12:S12"/>
    <mergeCell ref="U12:W12"/>
    <mergeCell ref="M13:S13"/>
    <mergeCell ref="A1:S2"/>
    <mergeCell ref="U1:W2"/>
    <mergeCell ref="C4:E4"/>
    <mergeCell ref="M4:S4"/>
    <mergeCell ref="B5:B6"/>
    <mergeCell ref="I5:I13"/>
    <mergeCell ref="J5:J13"/>
    <mergeCell ref="K5:K13"/>
    <mergeCell ref="U5:W5"/>
    <mergeCell ref="H6:H13"/>
    <mergeCell ref="U6:W6"/>
    <mergeCell ref="U7:W7"/>
    <mergeCell ref="D8:D13"/>
    <mergeCell ref="E8:E13"/>
    <mergeCell ref="F8:F13"/>
    <mergeCell ref="U8:W8"/>
  </mergeCells>
  <conditionalFormatting sqref="C6">
    <cfRule type="cellIs" dxfId="372" priority="43" operator="equal">
      <formula>""</formula>
    </cfRule>
    <cfRule type="cellIs" dxfId="371" priority="44" operator="lessThan">
      <formula>0.07</formula>
    </cfRule>
    <cfRule type="cellIs" dxfId="370" priority="45" operator="lessThan">
      <formula>0.125</formula>
    </cfRule>
    <cfRule type="cellIs" dxfId="369" priority="46" operator="greaterThan">
      <formula>0.125</formula>
    </cfRule>
  </conditionalFormatting>
  <conditionalFormatting sqref="C4:E4">
    <cfRule type="cellIs" dxfId="368" priority="42" operator="equal">
      <formula>""</formula>
    </cfRule>
  </conditionalFormatting>
  <conditionalFormatting sqref="E14:E18">
    <cfRule type="expression" dxfId="367" priority="41">
      <formula>AND($C14&gt;0,$E14="")</formula>
    </cfRule>
  </conditionalFormatting>
  <conditionalFormatting sqref="F14">
    <cfRule type="expression" dxfId="366" priority="39">
      <formula>AND($F14&lt;$I14,$F14&gt;0)</formula>
    </cfRule>
    <cfRule type="expression" dxfId="365" priority="40">
      <formula>AND($C14&gt;0,$E14&gt;0,$F14="")</formula>
    </cfRule>
  </conditionalFormatting>
  <conditionalFormatting sqref="D15:D18">
    <cfRule type="expression" dxfId="364" priority="37">
      <formula>$C15=""</formula>
    </cfRule>
  </conditionalFormatting>
  <conditionalFormatting sqref="L20">
    <cfRule type="expression" dxfId="363" priority="35">
      <formula>AND($D$20&gt;0,$L$20="")</formula>
    </cfRule>
  </conditionalFormatting>
  <conditionalFormatting sqref="D20">
    <cfRule type="expression" dxfId="362" priority="33">
      <formula>AND(OR($C$14&gt;0,$C$15&gt;0,$C$16&gt;0,$C$17&gt;0,$C$18&gt;0),$D$20="")</formula>
    </cfRule>
    <cfRule type="expression" dxfId="361" priority="34">
      <formula>AND($C$4&gt;0,$D$20="")</formula>
    </cfRule>
  </conditionalFormatting>
  <conditionalFormatting sqref="C14">
    <cfRule type="expression" dxfId="360" priority="31">
      <formula>$C$15&gt;0</formula>
    </cfRule>
    <cfRule type="expression" dxfId="359" priority="32">
      <formula>AND($L$20&gt;0,$C$14="")</formula>
    </cfRule>
  </conditionalFormatting>
  <conditionalFormatting sqref="C15">
    <cfRule type="cellIs" dxfId="358" priority="29" operator="greaterThan">
      <formula>0</formula>
    </cfRule>
    <cfRule type="expression" dxfId="357" priority="30">
      <formula>AND($L$20&gt;0,$C$14="")</formula>
    </cfRule>
  </conditionalFormatting>
  <conditionalFormatting sqref="C15:C18">
    <cfRule type="expression" dxfId="356" priority="28">
      <formula>AND($D$20&gt;0,$C14&gt;0,$F14&gt;0,$D14&gt;0,$L14&gt;0,$M14&gt;0,$C15="")</formula>
    </cfRule>
  </conditionalFormatting>
  <conditionalFormatting sqref="L14">
    <cfRule type="expression" dxfId="355" priority="27">
      <formula>AND($C14&gt;0,$E14&gt;0,$F14&gt;0,$L14="",$F14&gt;$I14)</formula>
    </cfRule>
  </conditionalFormatting>
  <conditionalFormatting sqref="M14:S18">
    <cfRule type="expression" dxfId="354" priority="26">
      <formula>AND($C14&gt;0,$E14&gt;0,$F14&gt;0,$L14&gt;0,$M14="")</formula>
    </cfRule>
  </conditionalFormatting>
  <conditionalFormatting sqref="L15:L18">
    <cfRule type="expression" dxfId="353" priority="25">
      <formula>AND($C15&gt;0,$E15&gt;0,$F15&gt;0,$L15="")</formula>
    </cfRule>
  </conditionalFormatting>
  <conditionalFormatting sqref="F15:F18">
    <cfRule type="expression" dxfId="352" priority="24">
      <formula>AND($C15&gt;0,$E15&gt;0,$F15="")</formula>
    </cfRule>
  </conditionalFormatting>
  <conditionalFormatting sqref="C6">
    <cfRule type="cellIs" dxfId="351" priority="20" operator="equal">
      <formula>""</formula>
    </cfRule>
    <cfRule type="cellIs" dxfId="350" priority="21" operator="lessThan">
      <formula>0.07</formula>
    </cfRule>
    <cfRule type="cellIs" dxfId="349" priority="22" operator="lessThan">
      <formula>0.125</formula>
    </cfRule>
    <cfRule type="cellIs" dxfId="348" priority="23" operator="greaterThan">
      <formula>0.125</formula>
    </cfRule>
  </conditionalFormatting>
  <conditionalFormatting sqref="C4:E4">
    <cfRule type="cellIs" dxfId="347" priority="19" operator="equal">
      <formula>""</formula>
    </cfRule>
  </conditionalFormatting>
  <conditionalFormatting sqref="L20">
    <cfRule type="expression" dxfId="346" priority="12">
      <formula>AND($D$20&gt;0,$L$20="")</formula>
    </cfRule>
  </conditionalFormatting>
  <conditionalFormatting sqref="D20">
    <cfRule type="expression" dxfId="345" priority="10">
      <formula>AND(OR($C$14&gt;0,$C$15&gt;0,$C$16&gt;0,$C$17&gt;0,$C$18&gt;0),$D$20="")</formula>
    </cfRule>
    <cfRule type="expression" dxfId="344" priority="11">
      <formula>AND($C$4&gt;0,$D$20="")</formula>
    </cfRule>
  </conditionalFormatting>
  <conditionalFormatting sqref="C14">
    <cfRule type="expression" dxfId="343" priority="8">
      <formula>$C$15&gt;0</formula>
    </cfRule>
    <cfRule type="expression" dxfId="342" priority="9">
      <formula>AND($L$20&gt;0,$C$14="")</formula>
    </cfRule>
  </conditionalFormatting>
  <conditionalFormatting sqref="C15">
    <cfRule type="cellIs" dxfId="341" priority="6" operator="greaterThan">
      <formula>0</formula>
    </cfRule>
    <cfRule type="expression" dxfId="340" priority="7">
      <formula>AND($L$20&gt;0,$C$14="")</formula>
    </cfRule>
  </conditionalFormatting>
  <dataValidations count="1">
    <dataValidation type="list" allowBlank="1" showInputMessage="1" showErrorMessage="1" sqref="C4:E4">
      <formula1>$AB$1:$AB$6</formula1>
    </dataValidation>
  </dataValidations>
  <hyperlinks>
    <hyperlink ref="U13:W13" location="'Set1'!A1" display="Data Set # 1"/>
    <hyperlink ref="U20:W20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1:W21" location="'Instructions Page'!A1" display="Instructions Pag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A567"/>
  <sheetViews>
    <sheetView showRowColHeaders="0" zoomScale="75" zoomScaleNormal="75" zoomScalePageLayoutView="75" workbookViewId="0">
      <selection sqref="A1:K2"/>
    </sheetView>
  </sheetViews>
  <sheetFormatPr defaultColWidth="8.85546875" defaultRowHeight="15" x14ac:dyDescent="0.25"/>
  <cols>
    <col min="1" max="1" width="8.140625" style="11" customWidth="1"/>
    <col min="2" max="2" width="8.85546875" style="11"/>
    <col min="3" max="11" width="18.7109375" style="11" customWidth="1"/>
    <col min="12" max="12" width="2.7109375" style="11" customWidth="1"/>
    <col min="13" max="14" width="8.85546875" style="11"/>
    <col min="15" max="15" width="13.85546875" style="11" customWidth="1"/>
    <col min="16" max="16384" width="8.85546875" style="11"/>
  </cols>
  <sheetData>
    <row r="1" spans="1:27" s="18" customFormat="1" ht="15" customHeight="1" x14ac:dyDescent="0.5">
      <c r="A1" s="151" t="s">
        <v>70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55"/>
      <c r="M1" s="152"/>
      <c r="N1" s="152"/>
      <c r="O1" s="152"/>
      <c r="P1" s="55"/>
      <c r="Q1" s="55"/>
      <c r="R1" s="55"/>
      <c r="T1" s="152"/>
      <c r="U1" s="152"/>
      <c r="V1" s="152"/>
      <c r="Z1" s="20"/>
      <c r="AA1" s="19"/>
    </row>
    <row r="2" spans="1:27" s="18" customFormat="1" ht="15" customHeight="1" x14ac:dyDescent="0.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55"/>
      <c r="M2" s="152"/>
      <c r="N2" s="152"/>
      <c r="O2" s="152"/>
      <c r="P2" s="55"/>
      <c r="Q2" s="55"/>
      <c r="R2" s="55"/>
      <c r="T2" s="152"/>
      <c r="U2" s="152"/>
      <c r="V2" s="152"/>
      <c r="Z2" s="20"/>
      <c r="AA2" s="19"/>
    </row>
    <row r="3" spans="1:27" x14ac:dyDescent="0.25">
      <c r="M3" s="21"/>
      <c r="N3" s="21"/>
      <c r="O3" s="21"/>
    </row>
    <row r="4" spans="1:27" x14ac:dyDescent="0.25">
      <c r="C4" s="81" t="s">
        <v>76</v>
      </c>
      <c r="D4" s="82" t="str">
        <f>IF('Set1'!$C$4="","",'Set1'!$C$4)</f>
        <v>Gen. Numeracy - Adaptive</v>
      </c>
      <c r="F4" s="83"/>
      <c r="H4" s="81" t="s">
        <v>82</v>
      </c>
      <c r="J4" s="82" t="str">
        <f>IF('Set5'!$C$4="","",'Set5'!$C$4)</f>
        <v/>
      </c>
      <c r="K4" s="83"/>
      <c r="M4" s="21"/>
      <c r="N4" s="21"/>
      <c r="O4" s="21"/>
    </row>
    <row r="5" spans="1:27" x14ac:dyDescent="0.25">
      <c r="C5" s="80" t="s">
        <v>72</v>
      </c>
      <c r="D5" s="80" t="s">
        <v>74</v>
      </c>
      <c r="E5" s="80" t="s">
        <v>84</v>
      </c>
      <c r="F5" s="80" t="s">
        <v>75</v>
      </c>
      <c r="H5" s="80" t="s">
        <v>72</v>
      </c>
      <c r="I5" s="80" t="s">
        <v>74</v>
      </c>
      <c r="J5" s="80" t="s">
        <v>84</v>
      </c>
      <c r="K5" s="80" t="s">
        <v>75</v>
      </c>
      <c r="M5" s="161"/>
      <c r="N5" s="161"/>
      <c r="O5" s="161"/>
    </row>
    <row r="6" spans="1:27" x14ac:dyDescent="0.25">
      <c r="B6" s="81" t="s">
        <v>73</v>
      </c>
      <c r="C6" s="84"/>
      <c r="D6" s="85">
        <f ca="1">IF('Set1'!D14="","",'Set1'!D14)</f>
        <v>4</v>
      </c>
      <c r="E6" s="85">
        <f>IF('Set1'!$E$14="","",'Set1'!$E$14)</f>
        <v>3.5</v>
      </c>
      <c r="F6" s="85">
        <f ca="1">IF(D6="","",E6-D6)</f>
        <v>-0.5</v>
      </c>
      <c r="G6" s="81" t="s">
        <v>73</v>
      </c>
      <c r="H6" s="86"/>
      <c r="I6" s="85" t="str">
        <f>IF('Set5'!D14="","",'Set5'!D14)</f>
        <v/>
      </c>
      <c r="J6" s="85" t="str">
        <f>IF('Set5'!E14="","",'Set5'!E14)</f>
        <v/>
      </c>
      <c r="K6" s="85" t="str">
        <f t="shared" ref="K6:K10" si="0">IF(I6="","",J6-I6)</f>
        <v/>
      </c>
      <c r="M6" s="161"/>
      <c r="N6" s="161"/>
      <c r="O6" s="161"/>
    </row>
    <row r="7" spans="1:27" x14ac:dyDescent="0.25">
      <c r="B7" s="81" t="s">
        <v>0</v>
      </c>
      <c r="C7" s="85">
        <f>'Set1'!H14</f>
        <v>0</v>
      </c>
      <c r="D7" s="85" t="e">
        <f ca="1">IF(C7="","",IF('Set1'!D15="","",'Set1'!D15))</f>
        <v>#VALUE!</v>
      </c>
      <c r="E7" s="85">
        <f>IF('Set1'!$E$15="","",'Set1'!$E$15)</f>
        <v>3.5</v>
      </c>
      <c r="F7" s="85" t="e">
        <f t="shared" ref="F7:F10" ca="1" si="1">IF(D7="","",E7-D7)</f>
        <v>#VALUE!</v>
      </c>
      <c r="G7" s="81" t="s">
        <v>0</v>
      </c>
      <c r="H7" s="85" t="str">
        <f>'Set5'!H14</f>
        <v/>
      </c>
      <c r="I7" s="85" t="str">
        <f>IF(H7="","",IF('Set5'!D15="","",'Set5'!D15))</f>
        <v/>
      </c>
      <c r="J7" s="85" t="str">
        <f>IF('Set5'!E15="","",'Set5'!E15)</f>
        <v/>
      </c>
      <c r="K7" s="85" t="str">
        <f t="shared" si="0"/>
        <v/>
      </c>
      <c r="M7" s="161"/>
      <c r="N7" s="161"/>
      <c r="O7" s="161"/>
    </row>
    <row r="8" spans="1:27" ht="15.75" thickBot="1" x14ac:dyDescent="0.3">
      <c r="B8" s="81" t="s">
        <v>1</v>
      </c>
      <c r="C8" s="85">
        <f>'Set1'!H15</f>
        <v>0.5</v>
      </c>
      <c r="D8" s="85">
        <f ca="1">IF(C8="","",IF('Set1'!D16="","",'Set1'!D16))</f>
        <v>4.2</v>
      </c>
      <c r="E8" s="85">
        <f>IF('Set1'!$E$16="","",'Set1'!$E$16)</f>
        <v>4</v>
      </c>
      <c r="F8" s="85">
        <f t="shared" ca="1" si="1"/>
        <v>-0.20000000000000018</v>
      </c>
      <c r="G8" s="81" t="s">
        <v>1</v>
      </c>
      <c r="H8" s="87" t="str">
        <f>'Set5'!H15</f>
        <v/>
      </c>
      <c r="I8" s="85" t="str">
        <f>IF(H8="","",IF('Set5'!D16="","",'Set5'!D16))</f>
        <v/>
      </c>
      <c r="J8" s="85" t="str">
        <f>IF('Set5'!E16="","",'Set5'!E16)</f>
        <v/>
      </c>
      <c r="K8" s="85" t="str">
        <f t="shared" si="0"/>
        <v/>
      </c>
      <c r="M8" s="161"/>
      <c r="N8" s="161"/>
      <c r="O8" s="161"/>
    </row>
    <row r="9" spans="1:27" ht="21.75" thickBot="1" x14ac:dyDescent="0.3">
      <c r="B9" s="81" t="s">
        <v>2</v>
      </c>
      <c r="C9" s="85" t="str">
        <f>'Set1'!H16</f>
        <v/>
      </c>
      <c r="D9" s="85" t="str">
        <f>IF(C9="","",IF('Set1'!D17="","",'Set1'!D17))</f>
        <v/>
      </c>
      <c r="E9" s="85" t="str">
        <f>IF('Set1'!$E$17="","",'Set1'!$E$17)</f>
        <v/>
      </c>
      <c r="F9" s="85" t="str">
        <f t="shared" si="1"/>
        <v/>
      </c>
      <c r="G9" s="81" t="s">
        <v>2</v>
      </c>
      <c r="H9" s="87" t="str">
        <f>'Set5'!H16</f>
        <v/>
      </c>
      <c r="I9" s="85" t="str">
        <f>IF(H9="","",IF('Set5'!D17="","",'Set5'!D17))</f>
        <v/>
      </c>
      <c r="J9" s="85" t="str">
        <f>IF('Set5'!E17="","",'Set5'!E17)</f>
        <v/>
      </c>
      <c r="K9" s="85" t="str">
        <f t="shared" si="0"/>
        <v/>
      </c>
      <c r="M9" s="165" t="s">
        <v>24</v>
      </c>
      <c r="N9" s="166"/>
      <c r="O9" s="167"/>
    </row>
    <row r="10" spans="1:27" ht="18.75" x14ac:dyDescent="0.25">
      <c r="B10" s="81" t="s">
        <v>3</v>
      </c>
      <c r="C10" s="85" t="str">
        <f>'Set1'!H17</f>
        <v/>
      </c>
      <c r="D10" s="85" t="str">
        <f>IF(C10="","",IF('Set1'!D18="","",'Set1'!D18))</f>
        <v/>
      </c>
      <c r="E10" s="85" t="str">
        <f>IF('Set1'!$E$18="","",'Set1'!$E$18)</f>
        <v/>
      </c>
      <c r="F10" s="85" t="str">
        <f t="shared" si="1"/>
        <v/>
      </c>
      <c r="G10" s="81" t="s">
        <v>3</v>
      </c>
      <c r="H10" s="87" t="str">
        <f>'Set5'!H17</f>
        <v/>
      </c>
      <c r="I10" s="85" t="str">
        <f>IF(H10="","",IF('Set5'!D18="","",'Set5'!D18))</f>
        <v/>
      </c>
      <c r="J10" s="85" t="str">
        <f>IF('Set5'!E18="","",'Set5'!E18)</f>
        <v/>
      </c>
      <c r="K10" s="85" t="str">
        <f t="shared" si="0"/>
        <v/>
      </c>
      <c r="M10" s="168" t="s">
        <v>41</v>
      </c>
      <c r="N10" s="169"/>
      <c r="O10" s="170"/>
    </row>
    <row r="11" spans="1:27" ht="18.75" x14ac:dyDescent="0.25">
      <c r="M11" s="171" t="s">
        <v>51</v>
      </c>
      <c r="N11" s="172"/>
      <c r="O11" s="173"/>
    </row>
    <row r="12" spans="1:27" ht="19.5" thickBot="1" x14ac:dyDescent="0.3">
      <c r="C12" s="81" t="s">
        <v>79</v>
      </c>
      <c r="D12" s="82" t="str">
        <f>IF('Set2'!$C$4="","",'Set2'!$C$4)</f>
        <v/>
      </c>
      <c r="F12" s="83"/>
      <c r="H12" s="81" t="s">
        <v>83</v>
      </c>
      <c r="J12" s="82" t="str">
        <f>IF('Set6'!$C$4="","",'Set6'!$C$4)</f>
        <v/>
      </c>
      <c r="K12" s="83"/>
      <c r="M12" s="177" t="s">
        <v>42</v>
      </c>
      <c r="N12" s="178"/>
      <c r="O12" s="179"/>
    </row>
    <row r="13" spans="1:27" x14ac:dyDescent="0.25">
      <c r="C13" s="80" t="s">
        <v>72</v>
      </c>
      <c r="D13" s="80" t="s">
        <v>74</v>
      </c>
      <c r="E13" s="80" t="s">
        <v>84</v>
      </c>
      <c r="F13" s="80" t="s">
        <v>75</v>
      </c>
      <c r="H13" s="80" t="s">
        <v>72</v>
      </c>
      <c r="I13" s="80" t="s">
        <v>74</v>
      </c>
      <c r="J13" s="80" t="s">
        <v>84</v>
      </c>
      <c r="K13" s="80" t="s">
        <v>75</v>
      </c>
      <c r="M13" s="50" t="s">
        <v>43</v>
      </c>
      <c r="N13" s="51"/>
      <c r="O13" s="52" t="str">
        <f>IF('Set1'!$C$4="","",'Set1'!$C$4)</f>
        <v>Gen. Numeracy - Adaptive</v>
      </c>
    </row>
    <row r="14" spans="1:27" x14ac:dyDescent="0.25">
      <c r="B14" s="81" t="s">
        <v>73</v>
      </c>
      <c r="C14" s="88"/>
      <c r="D14" s="85" t="str">
        <f>IF('Set2'!D14="","",'Set2'!D14)</f>
        <v/>
      </c>
      <c r="E14" s="85" t="str">
        <f>IF('Set2'!E14="","",'Set2'!E14)</f>
        <v/>
      </c>
      <c r="F14" s="85" t="str">
        <f t="shared" ref="F14:F18" si="2">IF(D14="","",E14-D14)</f>
        <v/>
      </c>
      <c r="G14" s="81" t="s">
        <v>73</v>
      </c>
      <c r="H14" s="86"/>
      <c r="I14" s="85" t="str">
        <f>IF('Set6'!D14="","",'Set6'!D14)</f>
        <v/>
      </c>
      <c r="J14" s="85" t="str">
        <f>IF('Set6'!E14="","",'Set6'!E14)</f>
        <v/>
      </c>
      <c r="K14" s="85" t="str">
        <f t="shared" ref="K14:K18" si="3">IF(I14="","",J14-I14)</f>
        <v/>
      </c>
      <c r="M14" s="59" t="s">
        <v>44</v>
      </c>
      <c r="N14" s="60"/>
      <c r="O14" s="61" t="str">
        <f>IF('Set2'!$C$4="","",'Set2'!$C$4)</f>
        <v/>
      </c>
    </row>
    <row r="15" spans="1:27" x14ac:dyDescent="0.25">
      <c r="B15" s="81" t="s">
        <v>0</v>
      </c>
      <c r="C15" s="85" t="str">
        <f>'Set2'!H14</f>
        <v/>
      </c>
      <c r="D15" s="85" t="str">
        <f>IF(C15="","",IF('Set2'!D15="","",'Set2'!D15))</f>
        <v/>
      </c>
      <c r="E15" s="85" t="str">
        <f>IF('Set2'!E15="","",'Set2'!E15)</f>
        <v/>
      </c>
      <c r="F15" s="85" t="str">
        <f t="shared" si="2"/>
        <v/>
      </c>
      <c r="G15" s="81" t="s">
        <v>0</v>
      </c>
      <c r="H15" s="85" t="str">
        <f>'Set6'!H14</f>
        <v/>
      </c>
      <c r="I15" s="85" t="str">
        <f>IF(H15="","",IF('Set6'!D15="","",'Set6'!D15))</f>
        <v/>
      </c>
      <c r="J15" s="85" t="str">
        <f>IF('Set6'!E15="","",'Set6'!E15)</f>
        <v/>
      </c>
      <c r="K15" s="85" t="str">
        <f t="shared" si="3"/>
        <v/>
      </c>
      <c r="M15" s="59" t="s">
        <v>45</v>
      </c>
      <c r="N15" s="60"/>
      <c r="O15" s="61" t="str">
        <f>IF('Set3'!$C$4="","",'Set3'!$C$4)</f>
        <v/>
      </c>
    </row>
    <row r="16" spans="1:27" x14ac:dyDescent="0.25">
      <c r="B16" s="81" t="s">
        <v>1</v>
      </c>
      <c r="C16" s="85" t="str">
        <f>'Set2'!H15</f>
        <v/>
      </c>
      <c r="D16" s="85" t="str">
        <f>IF(C16="","",IF('Set2'!D16="","",'Set2'!D16))</f>
        <v/>
      </c>
      <c r="E16" s="85" t="str">
        <f>IF('Set2'!E16="","",'Set2'!E16)</f>
        <v/>
      </c>
      <c r="F16" s="85" t="str">
        <f t="shared" si="2"/>
        <v/>
      </c>
      <c r="G16" s="81" t="s">
        <v>1</v>
      </c>
      <c r="H16" s="87" t="str">
        <f>'Set6'!H15</f>
        <v/>
      </c>
      <c r="I16" s="85" t="str">
        <f>IF(H16="","",IF('Set6'!D16="","",'Set6'!D16))</f>
        <v/>
      </c>
      <c r="J16" s="85" t="str">
        <f>IF('Set6'!E16="","",'Set6'!E16)</f>
        <v/>
      </c>
      <c r="K16" s="85" t="str">
        <f t="shared" si="3"/>
        <v/>
      </c>
      <c r="M16" s="59" t="s">
        <v>46</v>
      </c>
      <c r="N16" s="60"/>
      <c r="O16" s="61" t="str">
        <f>IF('Set4'!$C$4="","",'Set4'!$C$4)</f>
        <v/>
      </c>
    </row>
    <row r="17" spans="2:15" x14ac:dyDescent="0.25">
      <c r="B17" s="81" t="s">
        <v>2</v>
      </c>
      <c r="C17" s="85" t="str">
        <f>'Set2'!H16</f>
        <v/>
      </c>
      <c r="D17" s="85" t="str">
        <f>IF(C17="","",IF('Set2'!D17="","",'Set2'!D17))</f>
        <v/>
      </c>
      <c r="E17" s="85" t="str">
        <f>IF('Set2'!E17="","",'Set2'!E17)</f>
        <v/>
      </c>
      <c r="F17" s="85" t="str">
        <f t="shared" si="2"/>
        <v/>
      </c>
      <c r="G17" s="81" t="s">
        <v>2</v>
      </c>
      <c r="H17" s="87" t="str">
        <f>'Set6'!H16</f>
        <v/>
      </c>
      <c r="I17" s="85" t="str">
        <f>IF(H17="","",IF('Set6'!D17="","",'Set6'!D17))</f>
        <v/>
      </c>
      <c r="J17" s="85" t="str">
        <f>IF('Set6'!E17="","",'Set6'!E17)</f>
        <v/>
      </c>
      <c r="K17" s="85" t="str">
        <f t="shared" si="3"/>
        <v/>
      </c>
      <c r="M17" s="59" t="s">
        <v>47</v>
      </c>
      <c r="N17" s="60"/>
      <c r="O17" s="61" t="str">
        <f>IF('Set5'!$C$4="","",'Set5'!$C$4)</f>
        <v/>
      </c>
    </row>
    <row r="18" spans="2:15" ht="15.75" thickBot="1" x14ac:dyDescent="0.3">
      <c r="B18" s="81" t="s">
        <v>3</v>
      </c>
      <c r="C18" s="85" t="str">
        <f>'Set2'!H17</f>
        <v/>
      </c>
      <c r="D18" s="85" t="str">
        <f>IF(C18="","",IF('Set2'!D18="","",'Set2'!D18))</f>
        <v/>
      </c>
      <c r="E18" s="85" t="str">
        <f>IF('Set2'!E18="","",'Set2'!E18)</f>
        <v/>
      </c>
      <c r="F18" s="85" t="str">
        <f t="shared" si="2"/>
        <v/>
      </c>
      <c r="G18" s="81" t="s">
        <v>3</v>
      </c>
      <c r="H18" s="87" t="str">
        <f>'Set6'!H17</f>
        <v/>
      </c>
      <c r="I18" s="85" t="str">
        <f>IF(H18="","",IF('Set6'!D18="","",'Set6'!D18))</f>
        <v/>
      </c>
      <c r="J18" s="85" t="str">
        <f>IF('Set6'!E18="","",'Set6'!E18)</f>
        <v/>
      </c>
      <c r="K18" s="85" t="str">
        <f t="shared" si="3"/>
        <v/>
      </c>
      <c r="M18" s="62" t="s">
        <v>48</v>
      </c>
      <c r="N18" s="63"/>
      <c r="O18" s="64" t="str">
        <f>IF('Set6'!$C$4="","",'Set6'!$C$4)</f>
        <v/>
      </c>
    </row>
    <row r="19" spans="2:15" ht="15.75" thickBot="1" x14ac:dyDescent="0.3">
      <c r="M19" s="39"/>
      <c r="N19" s="39"/>
      <c r="O19" s="39"/>
    </row>
    <row r="20" spans="2:15" ht="18.75" x14ac:dyDescent="0.25">
      <c r="C20" s="81" t="s">
        <v>80</v>
      </c>
      <c r="D20" s="82" t="str">
        <f>IF('Set3'!$C$4="","",'Set3'!$C$4)</f>
        <v/>
      </c>
      <c r="F20" s="83"/>
      <c r="H20" s="260" t="s">
        <v>71</v>
      </c>
      <c r="I20" s="260"/>
      <c r="J20" s="260"/>
      <c r="K20" s="260"/>
      <c r="M20" s="261" t="s">
        <v>68</v>
      </c>
      <c r="N20" s="262"/>
      <c r="O20" s="263"/>
    </row>
    <row r="21" spans="2:15" ht="19.5" thickBot="1" x14ac:dyDescent="0.3">
      <c r="C21" s="80" t="s">
        <v>72</v>
      </c>
      <c r="D21" s="80" t="s">
        <v>74</v>
      </c>
      <c r="E21" s="80" t="s">
        <v>84</v>
      </c>
      <c r="F21" s="80" t="s">
        <v>75</v>
      </c>
      <c r="H21" s="80" t="s">
        <v>88</v>
      </c>
      <c r="I21" s="80" t="s">
        <v>86</v>
      </c>
      <c r="J21" s="80" t="s">
        <v>85</v>
      </c>
      <c r="K21" s="80" t="s">
        <v>87</v>
      </c>
      <c r="M21" s="253" t="s">
        <v>64</v>
      </c>
      <c r="N21" s="254"/>
      <c r="O21" s="255"/>
    </row>
    <row r="22" spans="2:15" x14ac:dyDescent="0.25">
      <c r="B22" s="81" t="s">
        <v>73</v>
      </c>
      <c r="C22" s="88"/>
      <c r="D22" s="85" t="str">
        <f>IF('Set3'!D14="","",'Set3'!D14)</f>
        <v/>
      </c>
      <c r="E22" s="85" t="str">
        <f>IF('Set3'!E14="","",'Set3'!E14)</f>
        <v/>
      </c>
      <c r="F22" s="85" t="str">
        <f t="shared" ref="F22:F26" si="4">IF(D22="","",E22-D22)</f>
        <v/>
      </c>
      <c r="G22" s="81" t="s">
        <v>73</v>
      </c>
      <c r="H22" s="84" t="str">
        <f>IF(ISERROR(AVERAGE(C6,C14,C22,C30,H6,H14)),"",AVERAGE(C6,C14,C22,C30,H6,H14))</f>
        <v/>
      </c>
      <c r="I22" s="85">
        <f ca="1">IF(ISERROR(AVERAGE(D6,D14,D22,D30,I6,I14)),"",AVERAGE(D6,D14,D22,D30,I6,I14))</f>
        <v>4</v>
      </c>
      <c r="J22" s="85">
        <f>IF(ISERROR(AVERAGE(E6,E14,E22,E30,J6,J14)),"",AVERAGE(E6,E14,E22,E30,J6,J14))</f>
        <v>3.5</v>
      </c>
      <c r="K22" s="85">
        <f ca="1">IF(ISERROR(AVERAGE(F6,F14,F22,F30,K6,K14)),"",AVERAGE(F6,F14,F22,F30,K6,K14))</f>
        <v>-0.5</v>
      </c>
      <c r="M22" s="21"/>
      <c r="N22" s="21"/>
      <c r="O22" s="21"/>
    </row>
    <row r="23" spans="2:15" x14ac:dyDescent="0.25">
      <c r="B23" s="81" t="s">
        <v>0</v>
      </c>
      <c r="C23" s="85" t="str">
        <f>'Set3'!H14</f>
        <v/>
      </c>
      <c r="D23" s="85" t="str">
        <f>IF(C23="","",IF('Set3'!D15="","",'Set3'!D15))</f>
        <v/>
      </c>
      <c r="E23" s="85" t="str">
        <f>IF('Set3'!E15="","",'Set3'!E15)</f>
        <v/>
      </c>
      <c r="F23" s="85" t="str">
        <f t="shared" si="4"/>
        <v/>
      </c>
      <c r="G23" s="81" t="s">
        <v>0</v>
      </c>
      <c r="H23" s="85">
        <f>IF(ISERROR(AVERAGE(C7,C15,C23,C31,H7,H15)),"",AVERAGE(C7,C15,C23,C31,H7,H15))</f>
        <v>0</v>
      </c>
      <c r="I23" s="85" t="str">
        <f t="shared" ref="I23:I26" ca="1" si="5">IF(ISERROR(AVERAGE(D7,D15,D23,D31,I7,I15)),"",AVERAGE(D7,D15,D23,D31,I7,I15))</f>
        <v/>
      </c>
      <c r="J23" s="85">
        <f t="shared" ref="J23:J26" si="6">IF(ISERROR(AVERAGE(E7,E15,E23,E31,J7,J15)),"",AVERAGE(E7,E15,E23,E31,J7,J15))</f>
        <v>3.5</v>
      </c>
      <c r="K23" s="85" t="str">
        <f t="shared" ref="K23:K26" ca="1" si="7">IF(ISERROR(AVERAGE(F7,F15,F23,F31,K7,K15)),"",AVERAGE(F7,F15,F23,F31,K7,K15))</f>
        <v/>
      </c>
      <c r="M23" s="21"/>
      <c r="N23" s="21"/>
      <c r="O23" s="21"/>
    </row>
    <row r="24" spans="2:15" x14ac:dyDescent="0.25">
      <c r="B24" s="81" t="s">
        <v>1</v>
      </c>
      <c r="C24" s="85" t="str">
        <f>'Set3'!H15</f>
        <v/>
      </c>
      <c r="D24" s="85" t="str">
        <f>IF(C24="","",IF('Set3'!D16="","",'Set3'!D16))</f>
        <v/>
      </c>
      <c r="E24" s="85" t="str">
        <f>IF('Set3'!E16="","",'Set3'!E16)</f>
        <v/>
      </c>
      <c r="F24" s="85" t="str">
        <f t="shared" si="4"/>
        <v/>
      </c>
      <c r="G24" s="81" t="s">
        <v>1</v>
      </c>
      <c r="H24" s="85">
        <f>IF(ISERROR(AVERAGE(C8,C16,C24,C32,H8,H16)),"",AVERAGE(C8,C16,C24,C32,H8,H16))</f>
        <v>0.5</v>
      </c>
      <c r="I24" s="85">
        <f t="shared" ca="1" si="5"/>
        <v>4.2</v>
      </c>
      <c r="J24" s="85">
        <f t="shared" si="6"/>
        <v>4</v>
      </c>
      <c r="K24" s="85">
        <f t="shared" ca="1" si="7"/>
        <v>-0.20000000000000018</v>
      </c>
      <c r="M24" s="21"/>
      <c r="N24" s="21"/>
      <c r="O24" s="21"/>
    </row>
    <row r="25" spans="2:15" x14ac:dyDescent="0.25">
      <c r="B25" s="81" t="s">
        <v>2</v>
      </c>
      <c r="C25" s="85" t="str">
        <f>'Set3'!H16</f>
        <v/>
      </c>
      <c r="D25" s="85" t="str">
        <f>IF(C25="","",IF('Set3'!D17="","",'Set3'!D17))</f>
        <v/>
      </c>
      <c r="E25" s="85" t="str">
        <f>IF('Set3'!E17="","",'Set3'!E17)</f>
        <v/>
      </c>
      <c r="F25" s="85" t="str">
        <f t="shared" si="4"/>
        <v/>
      </c>
      <c r="G25" s="81" t="s">
        <v>2</v>
      </c>
      <c r="H25" s="85" t="str">
        <f>IF(ISERROR(AVERAGE(C9,C17,C25,C33,H9,H17)),"",AVERAGE(C9,C17,C25,C33,H9,H17))</f>
        <v/>
      </c>
      <c r="I25" s="85" t="str">
        <f t="shared" si="5"/>
        <v/>
      </c>
      <c r="J25" s="85" t="str">
        <f t="shared" si="6"/>
        <v/>
      </c>
      <c r="K25" s="85" t="str">
        <f t="shared" si="7"/>
        <v/>
      </c>
      <c r="M25" s="21"/>
      <c r="N25" s="21"/>
      <c r="O25" s="21"/>
    </row>
    <row r="26" spans="2:15" x14ac:dyDescent="0.25">
      <c r="B26" s="81" t="s">
        <v>3</v>
      </c>
      <c r="C26" s="85" t="str">
        <f>'Set3'!H17</f>
        <v/>
      </c>
      <c r="D26" s="85" t="str">
        <f>IF(C26="","",IF('Set3'!D18="","",'Set3'!D18))</f>
        <v/>
      </c>
      <c r="E26" s="85" t="str">
        <f>IF('Set3'!E18="","",'Set3'!E18)</f>
        <v/>
      </c>
      <c r="F26" s="85" t="str">
        <f t="shared" si="4"/>
        <v/>
      </c>
      <c r="G26" s="81" t="s">
        <v>3</v>
      </c>
      <c r="H26" s="85" t="str">
        <f>IF(ISERROR(AVERAGE(C10,C18,C26,C34,H10,H18)),"",AVERAGE(C10,C18,C26,C34,H10,H18))</f>
        <v/>
      </c>
      <c r="I26" s="85" t="str">
        <f t="shared" si="5"/>
        <v/>
      </c>
      <c r="J26" s="85" t="str">
        <f t="shared" si="6"/>
        <v/>
      </c>
      <c r="K26" s="85" t="str">
        <f t="shared" si="7"/>
        <v/>
      </c>
      <c r="M26" s="21"/>
      <c r="N26" s="21"/>
      <c r="O26" s="21"/>
    </row>
    <row r="27" spans="2:15" x14ac:dyDescent="0.25">
      <c r="M27" s="21"/>
      <c r="N27" s="21"/>
      <c r="O27" s="21"/>
    </row>
    <row r="28" spans="2:15" x14ac:dyDescent="0.25">
      <c r="C28" s="81" t="s">
        <v>81</v>
      </c>
      <c r="D28" s="82" t="str">
        <f>IF('Set4'!$C$4="","",'Set4'!$C$4)</f>
        <v/>
      </c>
      <c r="F28" s="83"/>
      <c r="M28" s="21"/>
      <c r="N28" s="21"/>
      <c r="O28" s="21"/>
    </row>
    <row r="29" spans="2:15" x14ac:dyDescent="0.25">
      <c r="C29" s="80" t="s">
        <v>72</v>
      </c>
      <c r="D29" s="80" t="s">
        <v>74</v>
      </c>
      <c r="E29" s="80" t="s">
        <v>84</v>
      </c>
      <c r="F29" s="80" t="s">
        <v>75</v>
      </c>
      <c r="H29" s="257" t="s">
        <v>77</v>
      </c>
      <c r="I29" s="256" t="str">
        <f>IF('Set1'!L21="","",'Set1'!L21)</f>
        <v>Christine Tate</v>
      </c>
      <c r="J29" s="256"/>
      <c r="M29" s="21"/>
      <c r="N29" s="21"/>
      <c r="O29" s="21"/>
    </row>
    <row r="30" spans="2:15" x14ac:dyDescent="0.25">
      <c r="B30" s="81" t="s">
        <v>73</v>
      </c>
      <c r="C30" s="88"/>
      <c r="D30" s="85" t="str">
        <f>IF('Set4'!D14="","",'Set4'!D14)</f>
        <v/>
      </c>
      <c r="E30" s="85" t="str">
        <f>IF('Set4'!E14="","",'Set4'!E14)</f>
        <v/>
      </c>
      <c r="F30" s="85" t="str">
        <f t="shared" ref="F30:F34" si="8">IF(D30="","",E30-D30)</f>
        <v/>
      </c>
      <c r="H30" s="257"/>
      <c r="I30" s="256"/>
      <c r="J30" s="256"/>
      <c r="M30" s="21"/>
      <c r="N30" s="21"/>
      <c r="O30" s="21"/>
    </row>
    <row r="31" spans="2:15" x14ac:dyDescent="0.25">
      <c r="B31" s="81" t="s">
        <v>0</v>
      </c>
      <c r="C31" s="85" t="str">
        <f>'Set4'!H14</f>
        <v/>
      </c>
      <c r="D31" s="85" t="str">
        <f>IF(C31="","",IF('Set4'!D15="","",'Set4'!D15))</f>
        <v/>
      </c>
      <c r="E31" s="85" t="str">
        <f>IF('Set4'!E15="","",'Set4'!E15)</f>
        <v/>
      </c>
      <c r="F31" s="85" t="str">
        <f t="shared" si="8"/>
        <v/>
      </c>
      <c r="H31" s="81"/>
      <c r="M31" s="21"/>
      <c r="N31" s="21"/>
      <c r="O31" s="21"/>
    </row>
    <row r="32" spans="2:15" x14ac:dyDescent="0.25">
      <c r="B32" s="81" t="s">
        <v>1</v>
      </c>
      <c r="C32" s="85" t="str">
        <f>'Set4'!H15</f>
        <v/>
      </c>
      <c r="D32" s="85" t="str">
        <f>IF(C32="","",IF('Set4'!D16="","",'Set4'!D16))</f>
        <v/>
      </c>
      <c r="E32" s="85" t="str">
        <f>IF('Set4'!E16="","",'Set4'!E16)</f>
        <v/>
      </c>
      <c r="F32" s="85" t="str">
        <f t="shared" si="8"/>
        <v/>
      </c>
      <c r="H32" s="259" t="s">
        <v>78</v>
      </c>
      <c r="I32" s="258">
        <f>IF('Set1'!D21="","",'Set1'!D21)</f>
        <v>7</v>
      </c>
      <c r="M32" s="21"/>
      <c r="N32" s="21"/>
      <c r="O32" s="21"/>
    </row>
    <row r="33" spans="2:15" x14ac:dyDescent="0.25">
      <c r="B33" s="81" t="s">
        <v>2</v>
      </c>
      <c r="C33" s="85" t="str">
        <f>'Set4'!H16</f>
        <v/>
      </c>
      <c r="D33" s="85" t="str">
        <f>IF(C33="","",IF('Set4'!D17="","",'Set4'!D17))</f>
        <v/>
      </c>
      <c r="E33" s="85" t="str">
        <f>IF('Set4'!E17="","",'Set4'!E17)</f>
        <v/>
      </c>
      <c r="F33" s="85" t="str">
        <f t="shared" si="8"/>
        <v/>
      </c>
      <c r="H33" s="259"/>
      <c r="I33" s="258"/>
      <c r="M33" s="21"/>
      <c r="N33" s="21"/>
      <c r="O33" s="21"/>
    </row>
    <row r="34" spans="2:15" x14ac:dyDescent="0.25">
      <c r="B34" s="81" t="s">
        <v>3</v>
      </c>
      <c r="C34" s="85" t="str">
        <f>'Set4'!H17</f>
        <v/>
      </c>
      <c r="D34" s="85" t="str">
        <f>IF(C34="","",IF('Set4'!D18="","",'Set4'!D18))</f>
        <v/>
      </c>
      <c r="E34" s="85" t="str">
        <f>IF('Set4'!E18="","",'Set4'!E18)</f>
        <v/>
      </c>
      <c r="F34" s="85" t="str">
        <f t="shared" si="8"/>
        <v/>
      </c>
      <c r="M34" s="21"/>
      <c r="N34" s="21"/>
      <c r="O34" s="21"/>
    </row>
    <row r="35" spans="2:15" x14ac:dyDescent="0.25">
      <c r="M35" s="21"/>
      <c r="N35" s="21"/>
      <c r="O35" s="21"/>
    </row>
    <row r="36" spans="2:15" x14ac:dyDescent="0.25">
      <c r="M36" s="21"/>
      <c r="N36" s="21"/>
      <c r="O36" s="21"/>
    </row>
    <row r="37" spans="2:15" x14ac:dyDescent="0.25">
      <c r="M37" s="21"/>
      <c r="N37" s="21"/>
      <c r="O37" s="21"/>
    </row>
    <row r="38" spans="2:15" x14ac:dyDescent="0.25">
      <c r="M38" s="21"/>
      <c r="N38" s="21"/>
      <c r="O38" s="21"/>
    </row>
    <row r="39" spans="2:15" x14ac:dyDescent="0.25">
      <c r="M39" s="21"/>
      <c r="N39" s="21"/>
      <c r="O39" s="21"/>
    </row>
    <row r="40" spans="2:15" x14ac:dyDescent="0.25">
      <c r="M40" s="21"/>
      <c r="N40" s="21"/>
      <c r="O40" s="21"/>
    </row>
    <row r="41" spans="2:15" x14ac:dyDescent="0.25">
      <c r="M41" s="21"/>
      <c r="N41" s="21"/>
      <c r="O41" s="21"/>
    </row>
    <row r="42" spans="2:15" x14ac:dyDescent="0.25">
      <c r="M42" s="21"/>
      <c r="N42" s="21"/>
      <c r="O42" s="21"/>
    </row>
    <row r="43" spans="2:15" x14ac:dyDescent="0.25">
      <c r="M43" s="21"/>
      <c r="N43" s="21"/>
      <c r="O43" s="21"/>
    </row>
    <row r="44" spans="2:15" x14ac:dyDescent="0.25">
      <c r="M44" s="21"/>
      <c r="N44" s="21"/>
      <c r="O44" s="21"/>
    </row>
    <row r="45" spans="2:15" x14ac:dyDescent="0.25">
      <c r="M45" s="21"/>
      <c r="N45" s="21"/>
      <c r="O45" s="21"/>
    </row>
    <row r="46" spans="2:15" x14ac:dyDescent="0.25">
      <c r="M46" s="21"/>
      <c r="N46" s="21"/>
      <c r="O46" s="21"/>
    </row>
    <row r="47" spans="2:15" x14ac:dyDescent="0.25">
      <c r="M47" s="21"/>
      <c r="N47" s="21"/>
      <c r="O47" s="21"/>
    </row>
    <row r="48" spans="2:15" x14ac:dyDescent="0.25">
      <c r="M48" s="21"/>
      <c r="N48" s="21"/>
      <c r="O48" s="21"/>
    </row>
    <row r="49" spans="13:15" x14ac:dyDescent="0.25">
      <c r="M49" s="21"/>
      <c r="N49" s="21"/>
      <c r="O49" s="21"/>
    </row>
    <row r="50" spans="13:15" x14ac:dyDescent="0.25">
      <c r="M50" s="21"/>
      <c r="N50" s="21"/>
      <c r="O50" s="21"/>
    </row>
    <row r="51" spans="13:15" x14ac:dyDescent="0.25">
      <c r="M51" s="21"/>
      <c r="N51" s="21"/>
      <c r="O51" s="21"/>
    </row>
    <row r="52" spans="13:15" x14ac:dyDescent="0.25">
      <c r="M52" s="21"/>
      <c r="N52" s="21"/>
      <c r="O52" s="21"/>
    </row>
    <row r="53" spans="13:15" x14ac:dyDescent="0.25">
      <c r="M53" s="21"/>
      <c r="N53" s="21"/>
      <c r="O53" s="21"/>
    </row>
    <row r="54" spans="13:15" x14ac:dyDescent="0.25">
      <c r="M54" s="21"/>
      <c r="N54" s="21"/>
      <c r="O54" s="21"/>
    </row>
    <row r="55" spans="13:15" x14ac:dyDescent="0.25">
      <c r="M55" s="21"/>
      <c r="N55" s="21"/>
      <c r="O55" s="21"/>
    </row>
    <row r="56" spans="13:15" x14ac:dyDescent="0.25">
      <c r="M56" s="21"/>
      <c r="N56" s="21"/>
      <c r="O56" s="21"/>
    </row>
    <row r="57" spans="13:15" x14ac:dyDescent="0.25">
      <c r="M57" s="21"/>
      <c r="N57" s="21"/>
      <c r="O57" s="21"/>
    </row>
    <row r="58" spans="13:15" x14ac:dyDescent="0.25">
      <c r="M58" s="21"/>
      <c r="N58" s="21"/>
      <c r="O58" s="21"/>
    </row>
    <row r="59" spans="13:15" x14ac:dyDescent="0.25">
      <c r="M59" s="21"/>
      <c r="N59" s="21"/>
      <c r="O59" s="21"/>
    </row>
    <row r="60" spans="13:15" x14ac:dyDescent="0.25">
      <c r="M60" s="21"/>
      <c r="N60" s="21"/>
      <c r="O60" s="21"/>
    </row>
    <row r="61" spans="13:15" x14ac:dyDescent="0.25">
      <c r="M61" s="21"/>
      <c r="N61" s="21"/>
      <c r="O61" s="21"/>
    </row>
    <row r="62" spans="13:15" x14ac:dyDescent="0.25">
      <c r="M62" s="21"/>
      <c r="N62" s="21"/>
      <c r="O62" s="21"/>
    </row>
    <row r="63" spans="13:15" x14ac:dyDescent="0.25">
      <c r="M63" s="21"/>
      <c r="N63" s="21"/>
      <c r="O63" s="21"/>
    </row>
    <row r="64" spans="13:15" x14ac:dyDescent="0.25">
      <c r="M64" s="21"/>
      <c r="N64" s="21"/>
      <c r="O64" s="21"/>
    </row>
    <row r="65" spans="13:15" x14ac:dyDescent="0.25">
      <c r="M65" s="21"/>
      <c r="N65" s="21"/>
      <c r="O65" s="21"/>
    </row>
    <row r="66" spans="13:15" x14ac:dyDescent="0.25">
      <c r="M66" s="21"/>
      <c r="N66" s="21"/>
      <c r="O66" s="21"/>
    </row>
    <row r="67" spans="13:15" x14ac:dyDescent="0.25">
      <c r="M67" s="21"/>
      <c r="N67" s="21"/>
      <c r="O67" s="21"/>
    </row>
    <row r="68" spans="13:15" x14ac:dyDescent="0.25">
      <c r="M68" s="21"/>
      <c r="N68" s="21"/>
      <c r="O68" s="21"/>
    </row>
    <row r="69" spans="13:15" x14ac:dyDescent="0.25">
      <c r="M69" s="21"/>
      <c r="N69" s="21"/>
      <c r="O69" s="21"/>
    </row>
    <row r="70" spans="13:15" x14ac:dyDescent="0.25">
      <c r="M70" s="21"/>
      <c r="N70" s="21"/>
      <c r="O70" s="21"/>
    </row>
    <row r="71" spans="13:15" x14ac:dyDescent="0.25">
      <c r="M71" s="21"/>
      <c r="N71" s="21"/>
      <c r="O71" s="21"/>
    </row>
    <row r="72" spans="13:15" x14ac:dyDescent="0.25">
      <c r="M72" s="21"/>
      <c r="N72" s="21"/>
      <c r="O72" s="21"/>
    </row>
    <row r="73" spans="13:15" x14ac:dyDescent="0.25">
      <c r="M73" s="21"/>
      <c r="N73" s="21"/>
      <c r="O73" s="21"/>
    </row>
    <row r="74" spans="13:15" x14ac:dyDescent="0.25">
      <c r="M74" s="21"/>
      <c r="N74" s="21"/>
      <c r="O74" s="21"/>
    </row>
    <row r="75" spans="13:15" x14ac:dyDescent="0.25">
      <c r="M75" s="21"/>
      <c r="N75" s="21"/>
      <c r="O75" s="21"/>
    </row>
    <row r="76" spans="13:15" x14ac:dyDescent="0.25">
      <c r="M76" s="21"/>
      <c r="N76" s="21"/>
      <c r="O76" s="21"/>
    </row>
    <row r="77" spans="13:15" x14ac:dyDescent="0.25">
      <c r="M77" s="21"/>
      <c r="N77" s="21"/>
      <c r="O77" s="21"/>
    </row>
    <row r="78" spans="13:15" x14ac:dyDescent="0.25">
      <c r="M78" s="21"/>
      <c r="N78" s="21"/>
      <c r="O78" s="21"/>
    </row>
    <row r="79" spans="13:15" x14ac:dyDescent="0.25">
      <c r="M79" s="21"/>
      <c r="N79" s="21"/>
      <c r="O79" s="21"/>
    </row>
    <row r="80" spans="13:15" x14ac:dyDescent="0.25">
      <c r="M80" s="21"/>
      <c r="N80" s="21"/>
      <c r="O80" s="21"/>
    </row>
    <row r="81" spans="13:15" x14ac:dyDescent="0.25">
      <c r="M81" s="21"/>
      <c r="N81" s="21"/>
      <c r="O81" s="21"/>
    </row>
    <row r="82" spans="13:15" x14ac:dyDescent="0.25">
      <c r="M82" s="21"/>
      <c r="N82" s="21"/>
      <c r="O82" s="21"/>
    </row>
    <row r="83" spans="13:15" x14ac:dyDescent="0.25">
      <c r="M83" s="21"/>
      <c r="N83" s="21"/>
      <c r="O83" s="21"/>
    </row>
    <row r="84" spans="13:15" x14ac:dyDescent="0.25">
      <c r="M84" s="21"/>
      <c r="N84" s="21"/>
      <c r="O84" s="21"/>
    </row>
    <row r="85" spans="13:15" x14ac:dyDescent="0.25">
      <c r="M85" s="21"/>
      <c r="N85" s="21"/>
      <c r="O85" s="21"/>
    </row>
    <row r="86" spans="13:15" x14ac:dyDescent="0.25">
      <c r="M86" s="21"/>
      <c r="N86" s="21"/>
      <c r="O86" s="21"/>
    </row>
    <row r="87" spans="13:15" x14ac:dyDescent="0.25">
      <c r="M87" s="21"/>
      <c r="N87" s="21"/>
      <c r="O87" s="21"/>
    </row>
    <row r="88" spans="13:15" x14ac:dyDescent="0.25">
      <c r="M88" s="21"/>
      <c r="N88" s="21"/>
      <c r="O88" s="21"/>
    </row>
    <row r="89" spans="13:15" x14ac:dyDescent="0.25">
      <c r="M89" s="21"/>
      <c r="N89" s="21"/>
      <c r="O89" s="21"/>
    </row>
    <row r="90" spans="13:15" x14ac:dyDescent="0.25">
      <c r="M90" s="21"/>
      <c r="N90" s="21"/>
      <c r="O90" s="21"/>
    </row>
    <row r="91" spans="13:15" x14ac:dyDescent="0.25">
      <c r="M91" s="21"/>
      <c r="N91" s="21"/>
      <c r="O91" s="21"/>
    </row>
    <row r="92" spans="13:15" x14ac:dyDescent="0.25">
      <c r="M92" s="21"/>
      <c r="N92" s="21"/>
      <c r="O92" s="21"/>
    </row>
    <row r="93" spans="13:15" x14ac:dyDescent="0.25">
      <c r="M93" s="21"/>
      <c r="N93" s="21"/>
      <c r="O93" s="21"/>
    </row>
    <row r="94" spans="13:15" x14ac:dyDescent="0.25">
      <c r="M94" s="21"/>
      <c r="N94" s="21"/>
      <c r="O94" s="21"/>
    </row>
    <row r="95" spans="13:15" x14ac:dyDescent="0.25">
      <c r="M95" s="21"/>
      <c r="N95" s="21"/>
      <c r="O95" s="21"/>
    </row>
    <row r="96" spans="13:15" x14ac:dyDescent="0.25">
      <c r="M96" s="21"/>
      <c r="N96" s="21"/>
      <c r="O96" s="21"/>
    </row>
    <row r="97" spans="13:15" x14ac:dyDescent="0.25">
      <c r="M97" s="21"/>
      <c r="N97" s="21"/>
      <c r="O97" s="21"/>
    </row>
    <row r="98" spans="13:15" x14ac:dyDescent="0.25">
      <c r="M98" s="21"/>
      <c r="N98" s="21"/>
      <c r="O98" s="21"/>
    </row>
    <row r="99" spans="13:15" x14ac:dyDescent="0.25">
      <c r="M99" s="21"/>
      <c r="N99" s="21"/>
      <c r="O99" s="21"/>
    </row>
    <row r="100" spans="13:15" x14ac:dyDescent="0.25">
      <c r="M100" s="21"/>
      <c r="N100" s="21"/>
      <c r="O100" s="21"/>
    </row>
    <row r="101" spans="13:15" x14ac:dyDescent="0.25">
      <c r="M101" s="21"/>
      <c r="N101" s="21"/>
      <c r="O101" s="21"/>
    </row>
    <row r="102" spans="13:15" x14ac:dyDescent="0.25">
      <c r="M102" s="21"/>
      <c r="N102" s="21"/>
      <c r="O102" s="21"/>
    </row>
    <row r="103" spans="13:15" x14ac:dyDescent="0.25">
      <c r="M103" s="21"/>
      <c r="N103" s="21"/>
      <c r="O103" s="21"/>
    </row>
    <row r="104" spans="13:15" x14ac:dyDescent="0.25">
      <c r="M104" s="21"/>
      <c r="N104" s="21"/>
      <c r="O104" s="21"/>
    </row>
    <row r="105" spans="13:15" x14ac:dyDescent="0.25">
      <c r="M105" s="21"/>
      <c r="N105" s="21"/>
      <c r="O105" s="21"/>
    </row>
    <row r="106" spans="13:15" x14ac:dyDescent="0.25">
      <c r="M106" s="21"/>
      <c r="N106" s="21"/>
      <c r="O106" s="21"/>
    </row>
    <row r="107" spans="13:15" x14ac:dyDescent="0.25">
      <c r="M107" s="21"/>
      <c r="N107" s="21"/>
      <c r="O107" s="21"/>
    </row>
    <row r="108" spans="13:15" x14ac:dyDescent="0.25">
      <c r="M108" s="21"/>
      <c r="N108" s="21"/>
      <c r="O108" s="21"/>
    </row>
    <row r="109" spans="13:15" x14ac:dyDescent="0.25">
      <c r="M109" s="21"/>
      <c r="N109" s="21"/>
      <c r="O109" s="21"/>
    </row>
    <row r="110" spans="13:15" x14ac:dyDescent="0.25">
      <c r="M110" s="21"/>
      <c r="N110" s="21"/>
      <c r="O110" s="21"/>
    </row>
    <row r="111" spans="13:15" x14ac:dyDescent="0.25">
      <c r="M111" s="21"/>
      <c r="N111" s="21"/>
      <c r="O111" s="21"/>
    </row>
    <row r="112" spans="13:15" x14ac:dyDescent="0.25">
      <c r="M112" s="21"/>
      <c r="N112" s="21"/>
      <c r="O112" s="21"/>
    </row>
    <row r="113" spans="13:15" x14ac:dyDescent="0.25">
      <c r="M113" s="21"/>
      <c r="N113" s="21"/>
      <c r="O113" s="21"/>
    </row>
    <row r="114" spans="13:15" x14ac:dyDescent="0.25">
      <c r="M114" s="21"/>
      <c r="N114" s="21"/>
      <c r="O114" s="21"/>
    </row>
    <row r="115" spans="13:15" x14ac:dyDescent="0.25">
      <c r="M115" s="21"/>
      <c r="N115" s="21"/>
      <c r="O115" s="21"/>
    </row>
    <row r="116" spans="13:15" x14ac:dyDescent="0.25">
      <c r="M116" s="21"/>
      <c r="N116" s="21"/>
      <c r="O116" s="21"/>
    </row>
    <row r="117" spans="13:15" x14ac:dyDescent="0.25">
      <c r="M117" s="21"/>
      <c r="N117" s="21"/>
      <c r="O117" s="21"/>
    </row>
    <row r="118" spans="13:15" x14ac:dyDescent="0.25">
      <c r="M118" s="21"/>
      <c r="N118" s="21"/>
      <c r="O118" s="21"/>
    </row>
    <row r="119" spans="13:15" x14ac:dyDescent="0.25">
      <c r="M119" s="21"/>
      <c r="N119" s="21"/>
      <c r="O119" s="21"/>
    </row>
    <row r="120" spans="13:15" x14ac:dyDescent="0.25">
      <c r="M120" s="21"/>
      <c r="N120" s="21"/>
      <c r="O120" s="21"/>
    </row>
    <row r="121" spans="13:15" x14ac:dyDescent="0.25">
      <c r="M121" s="21"/>
      <c r="N121" s="21"/>
      <c r="O121" s="21"/>
    </row>
    <row r="122" spans="13:15" x14ac:dyDescent="0.25">
      <c r="M122" s="21"/>
      <c r="N122" s="21"/>
      <c r="O122" s="21"/>
    </row>
    <row r="123" spans="13:15" x14ac:dyDescent="0.25">
      <c r="M123" s="21"/>
      <c r="N123" s="21"/>
      <c r="O123" s="21"/>
    </row>
    <row r="124" spans="13:15" x14ac:dyDescent="0.25">
      <c r="M124" s="21"/>
      <c r="N124" s="21"/>
      <c r="O124" s="21"/>
    </row>
    <row r="125" spans="13:15" x14ac:dyDescent="0.25">
      <c r="M125" s="21"/>
      <c r="N125" s="21"/>
      <c r="O125" s="21"/>
    </row>
    <row r="126" spans="13:15" x14ac:dyDescent="0.25">
      <c r="M126" s="21"/>
      <c r="N126" s="21"/>
      <c r="O126" s="21"/>
    </row>
    <row r="127" spans="13:15" x14ac:dyDescent="0.25">
      <c r="M127" s="21"/>
      <c r="N127" s="21"/>
      <c r="O127" s="21"/>
    </row>
    <row r="128" spans="13:15" x14ac:dyDescent="0.25">
      <c r="M128" s="21"/>
      <c r="N128" s="21"/>
      <c r="O128" s="21"/>
    </row>
    <row r="129" spans="13:15" x14ac:dyDescent="0.25">
      <c r="M129" s="21"/>
      <c r="N129" s="21"/>
      <c r="O129" s="21"/>
    </row>
    <row r="130" spans="13:15" x14ac:dyDescent="0.25">
      <c r="M130" s="21"/>
      <c r="N130" s="21"/>
      <c r="O130" s="21"/>
    </row>
    <row r="131" spans="13:15" x14ac:dyDescent="0.25">
      <c r="M131" s="21"/>
      <c r="N131" s="21"/>
      <c r="O131" s="21"/>
    </row>
    <row r="132" spans="13:15" x14ac:dyDescent="0.25">
      <c r="M132" s="21"/>
      <c r="N132" s="21"/>
      <c r="O132" s="21"/>
    </row>
    <row r="133" spans="13:15" x14ac:dyDescent="0.25">
      <c r="M133" s="21"/>
      <c r="N133" s="21"/>
      <c r="O133" s="21"/>
    </row>
    <row r="134" spans="13:15" x14ac:dyDescent="0.25">
      <c r="M134" s="21"/>
      <c r="N134" s="21"/>
      <c r="O134" s="21"/>
    </row>
    <row r="135" spans="13:15" x14ac:dyDescent="0.25">
      <c r="M135" s="21"/>
      <c r="N135" s="21"/>
      <c r="O135" s="21"/>
    </row>
    <row r="136" spans="13:15" x14ac:dyDescent="0.25">
      <c r="M136" s="21"/>
      <c r="N136" s="21"/>
      <c r="O136" s="21"/>
    </row>
    <row r="137" spans="13:15" x14ac:dyDescent="0.25">
      <c r="M137" s="21"/>
      <c r="N137" s="21"/>
      <c r="O137" s="21"/>
    </row>
    <row r="138" spans="13:15" x14ac:dyDescent="0.25">
      <c r="M138" s="21"/>
      <c r="N138" s="21"/>
      <c r="O138" s="21"/>
    </row>
    <row r="139" spans="13:15" x14ac:dyDescent="0.25">
      <c r="M139" s="21"/>
      <c r="N139" s="21"/>
      <c r="O139" s="21"/>
    </row>
    <row r="140" spans="13:15" x14ac:dyDescent="0.25">
      <c r="M140" s="21"/>
      <c r="N140" s="21"/>
      <c r="O140" s="21"/>
    </row>
    <row r="141" spans="13:15" x14ac:dyDescent="0.25">
      <c r="M141" s="21"/>
      <c r="N141" s="21"/>
      <c r="O141" s="21"/>
    </row>
    <row r="142" spans="13:15" x14ac:dyDescent="0.25">
      <c r="M142" s="21"/>
      <c r="N142" s="21"/>
      <c r="O142" s="21"/>
    </row>
    <row r="143" spans="13:15" x14ac:dyDescent="0.25">
      <c r="M143" s="21"/>
      <c r="N143" s="21"/>
      <c r="O143" s="21"/>
    </row>
    <row r="144" spans="13:15" x14ac:dyDescent="0.25">
      <c r="M144" s="21"/>
      <c r="N144" s="21"/>
      <c r="O144" s="21"/>
    </row>
    <row r="145" spans="13:15" x14ac:dyDescent="0.25">
      <c r="M145" s="21"/>
      <c r="N145" s="21"/>
      <c r="O145" s="21"/>
    </row>
    <row r="146" spans="13:15" x14ac:dyDescent="0.25">
      <c r="M146" s="21"/>
      <c r="N146" s="21"/>
      <c r="O146" s="21"/>
    </row>
    <row r="147" spans="13:15" x14ac:dyDescent="0.25">
      <c r="M147" s="21"/>
      <c r="N147" s="21"/>
      <c r="O147" s="21"/>
    </row>
    <row r="148" spans="13:15" x14ac:dyDescent="0.25">
      <c r="M148" s="21"/>
      <c r="N148" s="21"/>
      <c r="O148" s="21"/>
    </row>
    <row r="149" spans="13:15" x14ac:dyDescent="0.25">
      <c r="M149" s="21"/>
      <c r="N149" s="21"/>
      <c r="O149" s="21"/>
    </row>
    <row r="150" spans="13:15" x14ac:dyDescent="0.25">
      <c r="M150" s="21"/>
      <c r="N150" s="21"/>
      <c r="O150" s="21"/>
    </row>
    <row r="151" spans="13:15" x14ac:dyDescent="0.25">
      <c r="M151" s="21"/>
      <c r="N151" s="21"/>
      <c r="O151" s="21"/>
    </row>
    <row r="152" spans="13:15" x14ac:dyDescent="0.25">
      <c r="M152" s="21"/>
      <c r="N152" s="21"/>
      <c r="O152" s="21"/>
    </row>
    <row r="153" spans="13:15" x14ac:dyDescent="0.25">
      <c r="M153" s="21"/>
      <c r="N153" s="21"/>
      <c r="O153" s="21"/>
    </row>
    <row r="154" spans="13:15" x14ac:dyDescent="0.25">
      <c r="M154" s="21"/>
      <c r="N154" s="21"/>
      <c r="O154" s="21"/>
    </row>
    <row r="155" spans="13:15" x14ac:dyDescent="0.25">
      <c r="M155" s="21"/>
      <c r="N155" s="21"/>
      <c r="O155" s="21"/>
    </row>
    <row r="156" spans="13:15" x14ac:dyDescent="0.25">
      <c r="M156" s="21"/>
      <c r="N156" s="21"/>
      <c r="O156" s="21"/>
    </row>
    <row r="157" spans="13:15" x14ac:dyDescent="0.25">
      <c r="M157" s="21"/>
      <c r="N157" s="21"/>
      <c r="O157" s="21"/>
    </row>
    <row r="158" spans="13:15" x14ac:dyDescent="0.25">
      <c r="M158" s="21"/>
      <c r="N158" s="21"/>
      <c r="O158" s="21"/>
    </row>
    <row r="159" spans="13:15" x14ac:dyDescent="0.25">
      <c r="M159" s="21"/>
      <c r="N159" s="21"/>
      <c r="O159" s="21"/>
    </row>
    <row r="160" spans="13:15" x14ac:dyDescent="0.25">
      <c r="M160" s="21"/>
      <c r="N160" s="21"/>
      <c r="O160" s="21"/>
    </row>
    <row r="161" spans="13:15" x14ac:dyDescent="0.25">
      <c r="M161" s="21"/>
      <c r="N161" s="21"/>
      <c r="O161" s="21"/>
    </row>
    <row r="162" spans="13:15" x14ac:dyDescent="0.25">
      <c r="M162" s="21"/>
      <c r="N162" s="21"/>
      <c r="O162" s="21"/>
    </row>
    <row r="163" spans="13:15" x14ac:dyDescent="0.25">
      <c r="M163" s="21"/>
      <c r="N163" s="21"/>
      <c r="O163" s="21"/>
    </row>
    <row r="164" spans="13:15" x14ac:dyDescent="0.25">
      <c r="M164" s="21"/>
      <c r="N164" s="21"/>
      <c r="O164" s="21"/>
    </row>
    <row r="165" spans="13:15" x14ac:dyDescent="0.25">
      <c r="M165" s="21"/>
      <c r="N165" s="21"/>
      <c r="O165" s="21"/>
    </row>
    <row r="166" spans="13:15" x14ac:dyDescent="0.25">
      <c r="M166" s="21"/>
      <c r="N166" s="21"/>
      <c r="O166" s="21"/>
    </row>
    <row r="167" spans="13:15" x14ac:dyDescent="0.25">
      <c r="M167" s="21"/>
      <c r="N167" s="21"/>
      <c r="O167" s="21"/>
    </row>
    <row r="168" spans="13:15" x14ac:dyDescent="0.25">
      <c r="M168" s="21"/>
      <c r="N168" s="21"/>
      <c r="O168" s="21"/>
    </row>
    <row r="169" spans="13:15" x14ac:dyDescent="0.25">
      <c r="M169" s="21"/>
      <c r="N169" s="21"/>
      <c r="O169" s="21"/>
    </row>
    <row r="170" spans="13:15" x14ac:dyDescent="0.25">
      <c r="M170" s="21"/>
      <c r="N170" s="21"/>
      <c r="O170" s="21"/>
    </row>
    <row r="171" spans="13:15" x14ac:dyDescent="0.25">
      <c r="M171" s="21"/>
      <c r="N171" s="21"/>
      <c r="O171" s="21"/>
    </row>
    <row r="172" spans="13:15" x14ac:dyDescent="0.25">
      <c r="M172" s="21"/>
      <c r="N172" s="21"/>
      <c r="O172" s="21"/>
    </row>
    <row r="173" spans="13:15" x14ac:dyDescent="0.25">
      <c r="M173" s="21"/>
      <c r="N173" s="21"/>
      <c r="O173" s="21"/>
    </row>
    <row r="174" spans="13:15" x14ac:dyDescent="0.25">
      <c r="M174" s="21"/>
      <c r="N174" s="21"/>
      <c r="O174" s="21"/>
    </row>
    <row r="175" spans="13:15" x14ac:dyDescent="0.25">
      <c r="M175" s="21"/>
      <c r="N175" s="21"/>
      <c r="O175" s="21"/>
    </row>
    <row r="176" spans="13:15" x14ac:dyDescent="0.25">
      <c r="M176" s="21"/>
      <c r="N176" s="21"/>
      <c r="O176" s="21"/>
    </row>
    <row r="177" spans="13:15" x14ac:dyDescent="0.25">
      <c r="M177" s="21"/>
      <c r="N177" s="21"/>
      <c r="O177" s="21"/>
    </row>
    <row r="178" spans="13:15" x14ac:dyDescent="0.25">
      <c r="M178" s="21"/>
      <c r="N178" s="21"/>
      <c r="O178" s="21"/>
    </row>
    <row r="179" spans="13:15" x14ac:dyDescent="0.25">
      <c r="M179" s="21"/>
      <c r="N179" s="21"/>
      <c r="O179" s="21"/>
    </row>
    <row r="180" spans="13:15" x14ac:dyDescent="0.25">
      <c r="M180" s="21"/>
      <c r="N180" s="21"/>
      <c r="O180" s="21"/>
    </row>
    <row r="181" spans="13:15" x14ac:dyDescent="0.25">
      <c r="M181" s="21"/>
      <c r="N181" s="21"/>
      <c r="O181" s="21"/>
    </row>
    <row r="182" spans="13:15" x14ac:dyDescent="0.25">
      <c r="M182" s="21"/>
      <c r="N182" s="21"/>
      <c r="O182" s="21"/>
    </row>
    <row r="183" spans="13:15" x14ac:dyDescent="0.25">
      <c r="M183" s="21"/>
      <c r="N183" s="21"/>
      <c r="O183" s="21"/>
    </row>
    <row r="184" spans="13:15" x14ac:dyDescent="0.25">
      <c r="M184" s="21"/>
      <c r="N184" s="21"/>
      <c r="O184" s="21"/>
    </row>
    <row r="185" spans="13:15" x14ac:dyDescent="0.25">
      <c r="M185" s="21"/>
      <c r="N185" s="21"/>
      <c r="O185" s="21"/>
    </row>
    <row r="186" spans="13:15" x14ac:dyDescent="0.25">
      <c r="M186" s="21"/>
      <c r="N186" s="21"/>
      <c r="O186" s="21"/>
    </row>
    <row r="187" spans="13:15" x14ac:dyDescent="0.25">
      <c r="M187" s="21"/>
      <c r="N187" s="21"/>
      <c r="O187" s="21"/>
    </row>
    <row r="188" spans="13:15" x14ac:dyDescent="0.25">
      <c r="M188" s="21"/>
      <c r="N188" s="21"/>
      <c r="O188" s="21"/>
    </row>
    <row r="189" spans="13:15" x14ac:dyDescent="0.25">
      <c r="M189" s="21"/>
      <c r="N189" s="21"/>
      <c r="O189" s="21"/>
    </row>
    <row r="190" spans="13:15" x14ac:dyDescent="0.25">
      <c r="M190" s="21"/>
      <c r="N190" s="21"/>
      <c r="O190" s="21"/>
    </row>
    <row r="191" spans="13:15" x14ac:dyDescent="0.25">
      <c r="M191" s="21"/>
      <c r="N191" s="21"/>
      <c r="O191" s="21"/>
    </row>
    <row r="192" spans="13:15" x14ac:dyDescent="0.25">
      <c r="M192" s="21"/>
      <c r="N192" s="21"/>
      <c r="O192" s="21"/>
    </row>
    <row r="193" spans="13:15" x14ac:dyDescent="0.25">
      <c r="M193" s="21"/>
      <c r="N193" s="21"/>
      <c r="O193" s="21"/>
    </row>
    <row r="194" spans="13:15" x14ac:dyDescent="0.25">
      <c r="M194" s="21"/>
      <c r="N194" s="21"/>
      <c r="O194" s="21"/>
    </row>
    <row r="195" spans="13:15" x14ac:dyDescent="0.25">
      <c r="M195" s="21"/>
      <c r="N195" s="21"/>
      <c r="O195" s="21"/>
    </row>
    <row r="196" spans="13:15" x14ac:dyDescent="0.25">
      <c r="M196" s="21"/>
      <c r="N196" s="21"/>
      <c r="O196" s="21"/>
    </row>
    <row r="197" spans="13:15" x14ac:dyDescent="0.25">
      <c r="M197" s="21"/>
      <c r="N197" s="21"/>
      <c r="O197" s="21"/>
    </row>
    <row r="198" spans="13:15" x14ac:dyDescent="0.25">
      <c r="M198" s="21"/>
      <c r="N198" s="21"/>
      <c r="O198" s="21"/>
    </row>
    <row r="199" spans="13:15" x14ac:dyDescent="0.25">
      <c r="M199" s="21"/>
      <c r="N199" s="21"/>
      <c r="O199" s="21"/>
    </row>
    <row r="200" spans="13:15" x14ac:dyDescent="0.25">
      <c r="M200" s="21"/>
      <c r="N200" s="21"/>
      <c r="O200" s="21"/>
    </row>
    <row r="201" spans="13:15" x14ac:dyDescent="0.25">
      <c r="M201" s="21"/>
      <c r="N201" s="21"/>
      <c r="O201" s="21"/>
    </row>
    <row r="202" spans="13:15" x14ac:dyDescent="0.25">
      <c r="M202" s="21"/>
      <c r="N202" s="21"/>
      <c r="O202" s="21"/>
    </row>
    <row r="203" spans="13:15" x14ac:dyDescent="0.25">
      <c r="M203" s="21"/>
      <c r="N203" s="21"/>
      <c r="O203" s="21"/>
    </row>
    <row r="204" spans="13:15" x14ac:dyDescent="0.25">
      <c r="M204" s="21"/>
      <c r="N204" s="21"/>
      <c r="O204" s="21"/>
    </row>
    <row r="205" spans="13:15" x14ac:dyDescent="0.25">
      <c r="M205" s="21"/>
      <c r="N205" s="21"/>
      <c r="O205" s="21"/>
    </row>
    <row r="206" spans="13:15" x14ac:dyDescent="0.25">
      <c r="M206" s="21"/>
      <c r="N206" s="21"/>
      <c r="O206" s="21"/>
    </row>
    <row r="207" spans="13:15" x14ac:dyDescent="0.25">
      <c r="M207" s="21"/>
      <c r="N207" s="21"/>
      <c r="O207" s="21"/>
    </row>
    <row r="208" spans="13:15" x14ac:dyDescent="0.25">
      <c r="M208" s="21"/>
      <c r="N208" s="21"/>
      <c r="O208" s="21"/>
    </row>
    <row r="209" spans="13:15" x14ac:dyDescent="0.25">
      <c r="M209" s="21"/>
      <c r="N209" s="21"/>
      <c r="O209" s="21"/>
    </row>
    <row r="210" spans="13:15" x14ac:dyDescent="0.25">
      <c r="M210" s="21"/>
      <c r="N210" s="21"/>
      <c r="O210" s="21"/>
    </row>
    <row r="211" spans="13:15" x14ac:dyDescent="0.25">
      <c r="M211" s="21"/>
      <c r="N211" s="21"/>
      <c r="O211" s="21"/>
    </row>
    <row r="212" spans="13:15" x14ac:dyDescent="0.25">
      <c r="M212" s="21"/>
      <c r="N212" s="21"/>
      <c r="O212" s="21"/>
    </row>
    <row r="213" spans="13:15" x14ac:dyDescent="0.25">
      <c r="M213" s="21"/>
      <c r="N213" s="21"/>
      <c r="O213" s="21"/>
    </row>
    <row r="214" spans="13:15" x14ac:dyDescent="0.25">
      <c r="M214" s="21"/>
      <c r="N214" s="21"/>
      <c r="O214" s="21"/>
    </row>
    <row r="215" spans="13:15" x14ac:dyDescent="0.25">
      <c r="M215" s="21"/>
      <c r="N215" s="21"/>
      <c r="O215" s="21"/>
    </row>
    <row r="216" spans="13:15" x14ac:dyDescent="0.25">
      <c r="M216" s="21"/>
      <c r="N216" s="21"/>
      <c r="O216" s="21"/>
    </row>
    <row r="217" spans="13:15" x14ac:dyDescent="0.25">
      <c r="M217" s="21"/>
      <c r="N217" s="21"/>
      <c r="O217" s="21"/>
    </row>
    <row r="218" spans="13:15" x14ac:dyDescent="0.25">
      <c r="M218" s="21"/>
      <c r="N218" s="21"/>
      <c r="O218" s="21"/>
    </row>
    <row r="219" spans="13:15" x14ac:dyDescent="0.25">
      <c r="M219" s="21"/>
      <c r="N219" s="21"/>
      <c r="O219" s="21"/>
    </row>
    <row r="220" spans="13:15" x14ac:dyDescent="0.25">
      <c r="M220" s="21"/>
      <c r="N220" s="21"/>
      <c r="O220" s="21"/>
    </row>
    <row r="221" spans="13:15" x14ac:dyDescent="0.25">
      <c r="M221" s="21"/>
      <c r="N221" s="21"/>
      <c r="O221" s="21"/>
    </row>
    <row r="222" spans="13:15" x14ac:dyDescent="0.25">
      <c r="M222" s="21"/>
      <c r="N222" s="21"/>
      <c r="O222" s="21"/>
    </row>
    <row r="223" spans="13:15" x14ac:dyDescent="0.25">
      <c r="M223" s="21"/>
      <c r="N223" s="21"/>
      <c r="O223" s="21"/>
    </row>
    <row r="224" spans="13:15" x14ac:dyDescent="0.25">
      <c r="M224" s="21"/>
      <c r="N224" s="21"/>
      <c r="O224" s="21"/>
    </row>
    <row r="225" spans="13:15" x14ac:dyDescent="0.25">
      <c r="M225" s="21"/>
      <c r="N225" s="21"/>
      <c r="O225" s="21"/>
    </row>
    <row r="226" spans="13:15" x14ac:dyDescent="0.25">
      <c r="M226" s="21"/>
      <c r="N226" s="21"/>
      <c r="O226" s="21"/>
    </row>
    <row r="227" spans="13:15" x14ac:dyDescent="0.25">
      <c r="M227" s="21"/>
      <c r="N227" s="21"/>
      <c r="O227" s="21"/>
    </row>
    <row r="228" spans="13:15" x14ac:dyDescent="0.25">
      <c r="M228" s="21"/>
      <c r="N228" s="21"/>
      <c r="O228" s="21"/>
    </row>
    <row r="229" spans="13:15" x14ac:dyDescent="0.25">
      <c r="M229" s="21"/>
      <c r="N229" s="21"/>
      <c r="O229" s="21"/>
    </row>
    <row r="230" spans="13:15" x14ac:dyDescent="0.25">
      <c r="M230" s="21"/>
      <c r="N230" s="21"/>
      <c r="O230" s="21"/>
    </row>
    <row r="231" spans="13:15" x14ac:dyDescent="0.25">
      <c r="M231" s="21"/>
      <c r="N231" s="21"/>
      <c r="O231" s="21"/>
    </row>
    <row r="232" spans="13:15" x14ac:dyDescent="0.25">
      <c r="M232" s="21"/>
      <c r="N232" s="21"/>
      <c r="O232" s="21"/>
    </row>
    <row r="233" spans="13:15" x14ac:dyDescent="0.25">
      <c r="M233" s="21"/>
      <c r="N233" s="21"/>
      <c r="O233" s="21"/>
    </row>
    <row r="234" spans="13:15" x14ac:dyDescent="0.25">
      <c r="M234" s="21"/>
      <c r="N234" s="21"/>
      <c r="O234" s="21"/>
    </row>
    <row r="235" spans="13:15" x14ac:dyDescent="0.25">
      <c r="M235" s="21"/>
      <c r="N235" s="21"/>
      <c r="O235" s="21"/>
    </row>
    <row r="236" spans="13:15" x14ac:dyDescent="0.25">
      <c r="M236" s="21"/>
      <c r="N236" s="21"/>
      <c r="O236" s="21"/>
    </row>
    <row r="237" spans="13:15" x14ac:dyDescent="0.25">
      <c r="M237" s="21"/>
      <c r="N237" s="21"/>
      <c r="O237" s="21"/>
    </row>
    <row r="238" spans="13:15" x14ac:dyDescent="0.25">
      <c r="M238" s="21"/>
      <c r="N238" s="21"/>
      <c r="O238" s="21"/>
    </row>
    <row r="239" spans="13:15" x14ac:dyDescent="0.25">
      <c r="M239" s="21"/>
      <c r="N239" s="21"/>
      <c r="O239" s="21"/>
    </row>
    <row r="240" spans="13:15" x14ac:dyDescent="0.25">
      <c r="M240" s="21"/>
      <c r="N240" s="21"/>
      <c r="O240" s="21"/>
    </row>
    <row r="241" spans="13:15" x14ac:dyDescent="0.25">
      <c r="M241" s="21"/>
      <c r="N241" s="21"/>
      <c r="O241" s="21"/>
    </row>
    <row r="242" spans="13:15" x14ac:dyDescent="0.25">
      <c r="M242" s="21"/>
      <c r="N242" s="21"/>
      <c r="O242" s="21"/>
    </row>
    <row r="243" spans="13:15" x14ac:dyDescent="0.25">
      <c r="M243" s="21"/>
      <c r="N243" s="21"/>
      <c r="O243" s="21"/>
    </row>
    <row r="244" spans="13:15" x14ac:dyDescent="0.25">
      <c r="M244" s="21"/>
      <c r="N244" s="21"/>
      <c r="O244" s="21"/>
    </row>
    <row r="245" spans="13:15" x14ac:dyDescent="0.25">
      <c r="M245" s="21"/>
      <c r="N245" s="21"/>
      <c r="O245" s="21"/>
    </row>
    <row r="246" spans="13:15" x14ac:dyDescent="0.25">
      <c r="M246" s="21"/>
      <c r="N246" s="21"/>
      <c r="O246" s="21"/>
    </row>
    <row r="247" spans="13:15" x14ac:dyDescent="0.25">
      <c r="M247" s="21"/>
      <c r="N247" s="21"/>
      <c r="O247" s="21"/>
    </row>
    <row r="248" spans="13:15" x14ac:dyDescent="0.25">
      <c r="M248" s="21"/>
      <c r="N248" s="21"/>
      <c r="O248" s="21"/>
    </row>
    <row r="249" spans="13:15" x14ac:dyDescent="0.25">
      <c r="M249" s="21"/>
      <c r="N249" s="21"/>
      <c r="O249" s="21"/>
    </row>
    <row r="250" spans="13:15" x14ac:dyDescent="0.25">
      <c r="M250" s="21"/>
      <c r="N250" s="21"/>
      <c r="O250" s="21"/>
    </row>
    <row r="251" spans="13:15" x14ac:dyDescent="0.25">
      <c r="M251" s="21"/>
      <c r="N251" s="21"/>
      <c r="O251" s="21"/>
    </row>
    <row r="252" spans="13:15" x14ac:dyDescent="0.25">
      <c r="M252" s="21"/>
      <c r="N252" s="21"/>
      <c r="O252" s="21"/>
    </row>
    <row r="253" spans="13:15" x14ac:dyDescent="0.25">
      <c r="M253" s="21"/>
      <c r="N253" s="21"/>
      <c r="O253" s="21"/>
    </row>
    <row r="254" spans="13:15" x14ac:dyDescent="0.25">
      <c r="M254" s="21"/>
      <c r="N254" s="21"/>
      <c r="O254" s="21"/>
    </row>
    <row r="255" spans="13:15" x14ac:dyDescent="0.25">
      <c r="M255" s="21"/>
      <c r="N255" s="21"/>
      <c r="O255" s="21"/>
    </row>
    <row r="256" spans="13:15" x14ac:dyDescent="0.25">
      <c r="M256" s="21"/>
      <c r="N256" s="21"/>
      <c r="O256" s="21"/>
    </row>
    <row r="257" spans="13:15" x14ac:dyDescent="0.25">
      <c r="M257" s="21"/>
      <c r="N257" s="21"/>
      <c r="O257" s="21"/>
    </row>
    <row r="258" spans="13:15" x14ac:dyDescent="0.25">
      <c r="M258" s="21"/>
      <c r="N258" s="21"/>
      <c r="O258" s="21"/>
    </row>
    <row r="259" spans="13:15" x14ac:dyDescent="0.25">
      <c r="M259" s="21"/>
      <c r="N259" s="21"/>
      <c r="O259" s="21"/>
    </row>
    <row r="260" spans="13:15" x14ac:dyDescent="0.25">
      <c r="M260" s="21"/>
      <c r="N260" s="21"/>
      <c r="O260" s="21"/>
    </row>
    <row r="261" spans="13:15" x14ac:dyDescent="0.25">
      <c r="M261" s="21"/>
      <c r="N261" s="21"/>
      <c r="O261" s="21"/>
    </row>
    <row r="262" spans="13:15" x14ac:dyDescent="0.25">
      <c r="M262" s="21"/>
      <c r="N262" s="21"/>
      <c r="O262" s="21"/>
    </row>
    <row r="263" spans="13:15" x14ac:dyDescent="0.25">
      <c r="M263" s="21"/>
      <c r="N263" s="21"/>
      <c r="O263" s="21"/>
    </row>
    <row r="264" spans="13:15" x14ac:dyDescent="0.25">
      <c r="M264" s="21"/>
      <c r="N264" s="21"/>
      <c r="O264" s="21"/>
    </row>
    <row r="265" spans="13:15" x14ac:dyDescent="0.25">
      <c r="M265" s="21"/>
      <c r="N265" s="21"/>
      <c r="O265" s="21"/>
    </row>
    <row r="266" spans="13:15" x14ac:dyDescent="0.25">
      <c r="M266" s="21"/>
      <c r="N266" s="21"/>
      <c r="O266" s="21"/>
    </row>
    <row r="267" spans="13:15" x14ac:dyDescent="0.25">
      <c r="M267" s="21"/>
      <c r="N267" s="21"/>
      <c r="O267" s="21"/>
    </row>
    <row r="268" spans="13:15" x14ac:dyDescent="0.25">
      <c r="M268" s="21"/>
      <c r="N268" s="21"/>
      <c r="O268" s="21"/>
    </row>
    <row r="269" spans="13:15" x14ac:dyDescent="0.25">
      <c r="M269" s="21"/>
      <c r="N269" s="21"/>
      <c r="O269" s="21"/>
    </row>
    <row r="270" spans="13:15" x14ac:dyDescent="0.25">
      <c r="M270" s="21"/>
      <c r="N270" s="21"/>
      <c r="O270" s="21"/>
    </row>
    <row r="271" spans="13:15" x14ac:dyDescent="0.25">
      <c r="M271" s="21"/>
      <c r="N271" s="21"/>
      <c r="O271" s="21"/>
    </row>
    <row r="272" spans="13:15" x14ac:dyDescent="0.25">
      <c r="M272" s="21"/>
      <c r="N272" s="21"/>
      <c r="O272" s="21"/>
    </row>
    <row r="273" spans="13:15" x14ac:dyDescent="0.25">
      <c r="M273" s="21"/>
      <c r="N273" s="21"/>
      <c r="O273" s="21"/>
    </row>
    <row r="274" spans="13:15" x14ac:dyDescent="0.25">
      <c r="M274" s="21"/>
      <c r="N274" s="21"/>
      <c r="O274" s="21"/>
    </row>
    <row r="275" spans="13:15" x14ac:dyDescent="0.25">
      <c r="M275" s="21"/>
      <c r="N275" s="21"/>
      <c r="O275" s="21"/>
    </row>
    <row r="276" spans="13:15" x14ac:dyDescent="0.25">
      <c r="M276" s="21"/>
      <c r="N276" s="21"/>
      <c r="O276" s="21"/>
    </row>
    <row r="277" spans="13:15" x14ac:dyDescent="0.25">
      <c r="M277" s="21"/>
      <c r="N277" s="21"/>
      <c r="O277" s="21"/>
    </row>
    <row r="278" spans="13:15" x14ac:dyDescent="0.25">
      <c r="M278" s="21"/>
      <c r="N278" s="21"/>
      <c r="O278" s="21"/>
    </row>
    <row r="279" spans="13:15" x14ac:dyDescent="0.25">
      <c r="M279" s="21"/>
      <c r="N279" s="21"/>
      <c r="O279" s="21"/>
    </row>
    <row r="280" spans="13:15" x14ac:dyDescent="0.25">
      <c r="M280" s="21"/>
      <c r="N280" s="21"/>
      <c r="O280" s="21"/>
    </row>
    <row r="281" spans="13:15" x14ac:dyDescent="0.25">
      <c r="M281" s="21"/>
      <c r="N281" s="21"/>
      <c r="O281" s="21"/>
    </row>
    <row r="282" spans="13:15" x14ac:dyDescent="0.25">
      <c r="M282" s="21"/>
      <c r="N282" s="21"/>
      <c r="O282" s="21"/>
    </row>
    <row r="283" spans="13:15" x14ac:dyDescent="0.25">
      <c r="M283" s="21"/>
      <c r="N283" s="21"/>
      <c r="O283" s="21"/>
    </row>
    <row r="284" spans="13:15" x14ac:dyDescent="0.25">
      <c r="M284" s="21"/>
      <c r="N284" s="21"/>
      <c r="O284" s="21"/>
    </row>
    <row r="285" spans="13:15" x14ac:dyDescent="0.25">
      <c r="M285" s="21"/>
      <c r="N285" s="21"/>
      <c r="O285" s="21"/>
    </row>
    <row r="286" spans="13:15" x14ac:dyDescent="0.25">
      <c r="M286" s="21"/>
      <c r="N286" s="21"/>
      <c r="O286" s="21"/>
    </row>
    <row r="287" spans="13:15" x14ac:dyDescent="0.25">
      <c r="M287" s="21"/>
      <c r="N287" s="21"/>
      <c r="O287" s="21"/>
    </row>
    <row r="288" spans="13:15" x14ac:dyDescent="0.25">
      <c r="M288" s="21"/>
      <c r="N288" s="21"/>
      <c r="O288" s="21"/>
    </row>
    <row r="289" spans="13:15" x14ac:dyDescent="0.25">
      <c r="M289" s="21"/>
      <c r="N289" s="21"/>
      <c r="O289" s="21"/>
    </row>
    <row r="290" spans="13:15" x14ac:dyDescent="0.25">
      <c r="M290" s="21"/>
      <c r="N290" s="21"/>
      <c r="O290" s="21"/>
    </row>
    <row r="291" spans="13:15" x14ac:dyDescent="0.25">
      <c r="M291" s="21"/>
      <c r="N291" s="21"/>
      <c r="O291" s="21"/>
    </row>
    <row r="292" spans="13:15" x14ac:dyDescent="0.25">
      <c r="M292" s="21"/>
      <c r="N292" s="21"/>
      <c r="O292" s="21"/>
    </row>
    <row r="293" spans="13:15" x14ac:dyDescent="0.25">
      <c r="M293" s="21"/>
      <c r="N293" s="21"/>
      <c r="O293" s="21"/>
    </row>
    <row r="294" spans="13:15" x14ac:dyDescent="0.25">
      <c r="M294" s="21"/>
      <c r="N294" s="21"/>
      <c r="O294" s="21"/>
    </row>
    <row r="295" spans="13:15" x14ac:dyDescent="0.25">
      <c r="M295" s="21"/>
      <c r="N295" s="21"/>
      <c r="O295" s="21"/>
    </row>
    <row r="296" spans="13:15" x14ac:dyDescent="0.25">
      <c r="M296" s="21"/>
      <c r="N296" s="21"/>
      <c r="O296" s="21"/>
    </row>
    <row r="297" spans="13:15" x14ac:dyDescent="0.25">
      <c r="M297" s="21"/>
      <c r="N297" s="21"/>
      <c r="O297" s="21"/>
    </row>
    <row r="298" spans="13:15" x14ac:dyDescent="0.25">
      <c r="M298" s="21"/>
      <c r="N298" s="21"/>
      <c r="O298" s="21"/>
    </row>
    <row r="299" spans="13:15" x14ac:dyDescent="0.25">
      <c r="M299" s="21"/>
      <c r="N299" s="21"/>
      <c r="O299" s="21"/>
    </row>
    <row r="300" spans="13:15" x14ac:dyDescent="0.25">
      <c r="M300" s="21"/>
      <c r="N300" s="21"/>
      <c r="O300" s="21"/>
    </row>
    <row r="301" spans="13:15" x14ac:dyDescent="0.25">
      <c r="M301" s="21"/>
      <c r="N301" s="21"/>
      <c r="O301" s="21"/>
    </row>
    <row r="302" spans="13:15" x14ac:dyDescent="0.25">
      <c r="M302" s="21"/>
      <c r="N302" s="21"/>
      <c r="O302" s="21"/>
    </row>
    <row r="303" spans="13:15" x14ac:dyDescent="0.25">
      <c r="M303" s="21"/>
      <c r="N303" s="21"/>
      <c r="O303" s="21"/>
    </row>
    <row r="304" spans="13:15" x14ac:dyDescent="0.25">
      <c r="M304" s="21"/>
      <c r="N304" s="21"/>
      <c r="O304" s="21"/>
    </row>
    <row r="305" spans="13:15" x14ac:dyDescent="0.25">
      <c r="M305" s="21"/>
      <c r="N305" s="21"/>
      <c r="O305" s="21"/>
    </row>
    <row r="306" spans="13:15" x14ac:dyDescent="0.25">
      <c r="M306" s="21"/>
      <c r="N306" s="21"/>
      <c r="O306" s="21"/>
    </row>
    <row r="307" spans="13:15" x14ac:dyDescent="0.25">
      <c r="M307" s="21"/>
      <c r="N307" s="21"/>
      <c r="O307" s="21"/>
    </row>
    <row r="308" spans="13:15" x14ac:dyDescent="0.25">
      <c r="M308" s="21"/>
      <c r="N308" s="21"/>
      <c r="O308" s="21"/>
    </row>
    <row r="309" spans="13:15" x14ac:dyDescent="0.25">
      <c r="M309" s="21"/>
      <c r="N309" s="21"/>
      <c r="O309" s="21"/>
    </row>
    <row r="310" spans="13:15" x14ac:dyDescent="0.25">
      <c r="M310" s="21"/>
      <c r="N310" s="21"/>
      <c r="O310" s="21"/>
    </row>
    <row r="311" spans="13:15" x14ac:dyDescent="0.25">
      <c r="M311" s="21"/>
      <c r="N311" s="21"/>
      <c r="O311" s="21"/>
    </row>
    <row r="312" spans="13:15" x14ac:dyDescent="0.25">
      <c r="M312" s="21"/>
      <c r="N312" s="21"/>
      <c r="O312" s="21"/>
    </row>
    <row r="313" spans="13:15" x14ac:dyDescent="0.25">
      <c r="M313" s="21"/>
      <c r="N313" s="21"/>
      <c r="O313" s="21"/>
    </row>
    <row r="314" spans="13:15" x14ac:dyDescent="0.25">
      <c r="M314" s="21"/>
      <c r="N314" s="21"/>
      <c r="O314" s="21"/>
    </row>
    <row r="315" spans="13:15" x14ac:dyDescent="0.25">
      <c r="M315" s="21"/>
      <c r="N315" s="21"/>
      <c r="O315" s="21"/>
    </row>
    <row r="316" spans="13:15" x14ac:dyDescent="0.25">
      <c r="M316" s="21"/>
      <c r="N316" s="21"/>
      <c r="O316" s="21"/>
    </row>
    <row r="317" spans="13:15" x14ac:dyDescent="0.25">
      <c r="M317" s="21"/>
      <c r="N317" s="21"/>
      <c r="O317" s="21"/>
    </row>
    <row r="318" spans="13:15" x14ac:dyDescent="0.25">
      <c r="M318" s="21"/>
      <c r="N318" s="21"/>
      <c r="O318" s="21"/>
    </row>
    <row r="319" spans="13:15" x14ac:dyDescent="0.25">
      <c r="M319" s="21"/>
      <c r="N319" s="21"/>
      <c r="O319" s="21"/>
    </row>
    <row r="320" spans="13:15" x14ac:dyDescent="0.25">
      <c r="M320" s="21"/>
      <c r="N320" s="21"/>
      <c r="O320" s="21"/>
    </row>
    <row r="321" spans="13:15" x14ac:dyDescent="0.25">
      <c r="M321" s="21"/>
      <c r="N321" s="21"/>
      <c r="O321" s="21"/>
    </row>
    <row r="322" spans="13:15" x14ac:dyDescent="0.25">
      <c r="M322" s="21"/>
      <c r="N322" s="21"/>
      <c r="O322" s="21"/>
    </row>
    <row r="323" spans="13:15" x14ac:dyDescent="0.25">
      <c r="M323" s="21"/>
      <c r="N323" s="21"/>
      <c r="O323" s="21"/>
    </row>
    <row r="324" spans="13:15" x14ac:dyDescent="0.25">
      <c r="M324" s="21"/>
      <c r="N324" s="21"/>
      <c r="O324" s="21"/>
    </row>
    <row r="325" spans="13:15" x14ac:dyDescent="0.25">
      <c r="M325" s="21"/>
      <c r="N325" s="21"/>
      <c r="O325" s="21"/>
    </row>
    <row r="326" spans="13:15" x14ac:dyDescent="0.25">
      <c r="M326" s="21"/>
      <c r="N326" s="21"/>
      <c r="O326" s="21"/>
    </row>
    <row r="327" spans="13:15" x14ac:dyDescent="0.25">
      <c r="M327" s="21"/>
      <c r="N327" s="21"/>
      <c r="O327" s="21"/>
    </row>
    <row r="328" spans="13:15" x14ac:dyDescent="0.25">
      <c r="M328" s="21"/>
      <c r="N328" s="21"/>
      <c r="O328" s="21"/>
    </row>
    <row r="329" spans="13:15" x14ac:dyDescent="0.25">
      <c r="M329" s="21"/>
      <c r="N329" s="21"/>
      <c r="O329" s="21"/>
    </row>
    <row r="330" spans="13:15" x14ac:dyDescent="0.25">
      <c r="M330" s="21"/>
      <c r="N330" s="21"/>
      <c r="O330" s="21"/>
    </row>
    <row r="331" spans="13:15" x14ac:dyDescent="0.25">
      <c r="M331" s="21"/>
      <c r="N331" s="21"/>
      <c r="O331" s="21"/>
    </row>
    <row r="332" spans="13:15" x14ac:dyDescent="0.25">
      <c r="M332" s="21"/>
      <c r="N332" s="21"/>
      <c r="O332" s="21"/>
    </row>
    <row r="333" spans="13:15" x14ac:dyDescent="0.25">
      <c r="M333" s="21"/>
      <c r="N333" s="21"/>
      <c r="O333" s="21"/>
    </row>
    <row r="334" spans="13:15" x14ac:dyDescent="0.25">
      <c r="M334" s="21"/>
      <c r="N334" s="21"/>
      <c r="O334" s="21"/>
    </row>
    <row r="335" spans="13:15" x14ac:dyDescent="0.25">
      <c r="M335" s="21"/>
      <c r="N335" s="21"/>
      <c r="O335" s="21"/>
    </row>
    <row r="336" spans="13:15" x14ac:dyDescent="0.25">
      <c r="M336" s="21"/>
      <c r="N336" s="21"/>
      <c r="O336" s="21"/>
    </row>
    <row r="337" spans="13:15" x14ac:dyDescent="0.25">
      <c r="M337" s="21"/>
      <c r="N337" s="21"/>
      <c r="O337" s="21"/>
    </row>
    <row r="338" spans="13:15" x14ac:dyDescent="0.25">
      <c r="M338" s="21"/>
      <c r="N338" s="21"/>
      <c r="O338" s="21"/>
    </row>
    <row r="339" spans="13:15" x14ac:dyDescent="0.25">
      <c r="M339" s="21"/>
      <c r="N339" s="21"/>
      <c r="O339" s="21"/>
    </row>
    <row r="340" spans="13:15" x14ac:dyDescent="0.25">
      <c r="M340" s="21"/>
      <c r="N340" s="21"/>
      <c r="O340" s="21"/>
    </row>
    <row r="341" spans="13:15" x14ac:dyDescent="0.25">
      <c r="M341" s="21"/>
      <c r="N341" s="21"/>
      <c r="O341" s="21"/>
    </row>
    <row r="342" spans="13:15" x14ac:dyDescent="0.25">
      <c r="M342" s="21"/>
      <c r="N342" s="21"/>
      <c r="O342" s="21"/>
    </row>
    <row r="343" spans="13:15" x14ac:dyDescent="0.25">
      <c r="M343" s="21"/>
      <c r="N343" s="21"/>
      <c r="O343" s="21"/>
    </row>
    <row r="344" spans="13:15" x14ac:dyDescent="0.25">
      <c r="M344" s="21"/>
      <c r="N344" s="21"/>
      <c r="O344" s="21"/>
    </row>
    <row r="345" spans="13:15" x14ac:dyDescent="0.25">
      <c r="M345" s="21"/>
      <c r="N345" s="21"/>
      <c r="O345" s="21"/>
    </row>
    <row r="346" spans="13:15" x14ac:dyDescent="0.25">
      <c r="M346" s="21"/>
      <c r="N346" s="21"/>
      <c r="O346" s="21"/>
    </row>
    <row r="347" spans="13:15" x14ac:dyDescent="0.25">
      <c r="M347" s="21"/>
      <c r="N347" s="21"/>
      <c r="O347" s="21"/>
    </row>
    <row r="348" spans="13:15" x14ac:dyDescent="0.25">
      <c r="M348" s="21"/>
      <c r="N348" s="21"/>
      <c r="O348" s="21"/>
    </row>
    <row r="349" spans="13:15" x14ac:dyDescent="0.25">
      <c r="M349" s="21"/>
      <c r="N349" s="21"/>
      <c r="O349" s="21"/>
    </row>
    <row r="350" spans="13:15" x14ac:dyDescent="0.25">
      <c r="M350" s="21"/>
      <c r="N350" s="21"/>
      <c r="O350" s="21"/>
    </row>
    <row r="351" spans="13:15" x14ac:dyDescent="0.25">
      <c r="M351" s="21"/>
      <c r="N351" s="21"/>
      <c r="O351" s="21"/>
    </row>
    <row r="352" spans="13:15" x14ac:dyDescent="0.25">
      <c r="M352" s="21"/>
      <c r="N352" s="21"/>
      <c r="O352" s="21"/>
    </row>
    <row r="353" spans="13:15" x14ac:dyDescent="0.25">
      <c r="M353" s="21"/>
      <c r="N353" s="21"/>
      <c r="O353" s="21"/>
    </row>
    <row r="354" spans="13:15" x14ac:dyDescent="0.25">
      <c r="M354" s="21"/>
      <c r="N354" s="21"/>
      <c r="O354" s="21"/>
    </row>
    <row r="355" spans="13:15" x14ac:dyDescent="0.25">
      <c r="M355" s="21"/>
      <c r="N355" s="21"/>
      <c r="O355" s="21"/>
    </row>
    <row r="356" spans="13:15" x14ac:dyDescent="0.25">
      <c r="M356" s="21"/>
      <c r="N356" s="21"/>
      <c r="O356" s="21"/>
    </row>
    <row r="357" spans="13:15" x14ac:dyDescent="0.25">
      <c r="M357" s="21"/>
      <c r="N357" s="21"/>
      <c r="O357" s="21"/>
    </row>
    <row r="358" spans="13:15" x14ac:dyDescent="0.25">
      <c r="M358" s="21"/>
      <c r="N358" s="21"/>
      <c r="O358" s="21"/>
    </row>
    <row r="359" spans="13:15" x14ac:dyDescent="0.25">
      <c r="M359" s="21"/>
      <c r="N359" s="21"/>
      <c r="O359" s="21"/>
    </row>
    <row r="360" spans="13:15" x14ac:dyDescent="0.25">
      <c r="M360" s="21"/>
      <c r="N360" s="21"/>
      <c r="O360" s="21"/>
    </row>
    <row r="361" spans="13:15" x14ac:dyDescent="0.25">
      <c r="M361" s="21"/>
      <c r="N361" s="21"/>
      <c r="O361" s="21"/>
    </row>
    <row r="362" spans="13:15" x14ac:dyDescent="0.25">
      <c r="M362" s="21"/>
      <c r="N362" s="21"/>
      <c r="O362" s="21"/>
    </row>
    <row r="363" spans="13:15" x14ac:dyDescent="0.25">
      <c r="M363" s="21"/>
      <c r="N363" s="21"/>
      <c r="O363" s="21"/>
    </row>
    <row r="364" spans="13:15" x14ac:dyDescent="0.25">
      <c r="M364" s="21"/>
      <c r="N364" s="21"/>
      <c r="O364" s="21"/>
    </row>
    <row r="365" spans="13:15" x14ac:dyDescent="0.25">
      <c r="M365" s="21"/>
      <c r="N365" s="21"/>
      <c r="O365" s="21"/>
    </row>
    <row r="366" spans="13:15" x14ac:dyDescent="0.25">
      <c r="M366" s="21"/>
      <c r="N366" s="21"/>
      <c r="O366" s="21"/>
    </row>
    <row r="367" spans="13:15" x14ac:dyDescent="0.25">
      <c r="M367" s="21"/>
      <c r="N367" s="21"/>
      <c r="O367" s="21"/>
    </row>
    <row r="368" spans="13:15" x14ac:dyDescent="0.25">
      <c r="M368" s="21"/>
      <c r="N368" s="21"/>
      <c r="O368" s="21"/>
    </row>
    <row r="369" spans="13:15" x14ac:dyDescent="0.25">
      <c r="M369" s="21"/>
      <c r="N369" s="21"/>
      <c r="O369" s="21"/>
    </row>
    <row r="370" spans="13:15" x14ac:dyDescent="0.25">
      <c r="M370" s="21"/>
      <c r="N370" s="21"/>
      <c r="O370" s="21"/>
    </row>
    <row r="371" spans="13:15" x14ac:dyDescent="0.25">
      <c r="M371" s="21"/>
      <c r="N371" s="21"/>
      <c r="O371" s="21"/>
    </row>
    <row r="372" spans="13:15" x14ac:dyDescent="0.25">
      <c r="M372" s="21"/>
      <c r="N372" s="21"/>
      <c r="O372" s="21"/>
    </row>
    <row r="373" spans="13:15" x14ac:dyDescent="0.25">
      <c r="M373" s="21"/>
      <c r="N373" s="21"/>
      <c r="O373" s="21"/>
    </row>
    <row r="374" spans="13:15" x14ac:dyDescent="0.25">
      <c r="M374" s="21"/>
      <c r="N374" s="21"/>
      <c r="O374" s="21"/>
    </row>
    <row r="375" spans="13:15" x14ac:dyDescent="0.25">
      <c r="M375" s="21"/>
      <c r="N375" s="21"/>
      <c r="O375" s="21"/>
    </row>
    <row r="376" spans="13:15" x14ac:dyDescent="0.25">
      <c r="M376" s="21"/>
      <c r="N376" s="21"/>
      <c r="O376" s="21"/>
    </row>
    <row r="377" spans="13:15" x14ac:dyDescent="0.25">
      <c r="M377" s="21"/>
      <c r="N377" s="21"/>
      <c r="O377" s="21"/>
    </row>
    <row r="378" spans="13:15" x14ac:dyDescent="0.25">
      <c r="M378" s="21"/>
      <c r="N378" s="21"/>
      <c r="O378" s="21"/>
    </row>
    <row r="379" spans="13:15" x14ac:dyDescent="0.25">
      <c r="M379" s="21"/>
      <c r="N379" s="21"/>
      <c r="O379" s="21"/>
    </row>
    <row r="380" spans="13:15" x14ac:dyDescent="0.25">
      <c r="M380" s="21"/>
      <c r="N380" s="21"/>
      <c r="O380" s="21"/>
    </row>
    <row r="381" spans="13:15" x14ac:dyDescent="0.25">
      <c r="M381" s="21"/>
      <c r="N381" s="21"/>
      <c r="O381" s="21"/>
    </row>
    <row r="382" spans="13:15" x14ac:dyDescent="0.25">
      <c r="M382" s="21"/>
      <c r="N382" s="21"/>
      <c r="O382" s="21"/>
    </row>
    <row r="383" spans="13:15" x14ac:dyDescent="0.25">
      <c r="M383" s="21"/>
      <c r="N383" s="21"/>
      <c r="O383" s="21"/>
    </row>
    <row r="384" spans="13:15" x14ac:dyDescent="0.25">
      <c r="M384" s="21"/>
      <c r="N384" s="21"/>
      <c r="O384" s="21"/>
    </row>
    <row r="385" spans="13:15" x14ac:dyDescent="0.25">
      <c r="M385" s="21"/>
      <c r="N385" s="21"/>
      <c r="O385" s="21"/>
    </row>
    <row r="386" spans="13:15" x14ac:dyDescent="0.25">
      <c r="M386" s="21"/>
      <c r="N386" s="21"/>
      <c r="O386" s="21"/>
    </row>
    <row r="387" spans="13:15" x14ac:dyDescent="0.25">
      <c r="M387" s="21"/>
      <c r="N387" s="21"/>
      <c r="O387" s="21"/>
    </row>
    <row r="388" spans="13:15" x14ac:dyDescent="0.25">
      <c r="M388" s="21"/>
      <c r="N388" s="21"/>
      <c r="O388" s="21"/>
    </row>
    <row r="389" spans="13:15" x14ac:dyDescent="0.25">
      <c r="M389" s="21"/>
      <c r="N389" s="21"/>
      <c r="O389" s="21"/>
    </row>
    <row r="390" spans="13:15" x14ac:dyDescent="0.25">
      <c r="M390" s="21"/>
      <c r="N390" s="21"/>
      <c r="O390" s="21"/>
    </row>
    <row r="391" spans="13:15" x14ac:dyDescent="0.25">
      <c r="M391" s="21"/>
      <c r="N391" s="21"/>
      <c r="O391" s="21"/>
    </row>
    <row r="392" spans="13:15" x14ac:dyDescent="0.25">
      <c r="M392" s="21"/>
      <c r="N392" s="21"/>
      <c r="O392" s="21"/>
    </row>
    <row r="393" spans="13:15" x14ac:dyDescent="0.25">
      <c r="M393" s="21"/>
      <c r="N393" s="21"/>
      <c r="O393" s="21"/>
    </row>
    <row r="394" spans="13:15" x14ac:dyDescent="0.25">
      <c r="M394" s="21"/>
      <c r="N394" s="21"/>
      <c r="O394" s="21"/>
    </row>
    <row r="395" spans="13:15" x14ac:dyDescent="0.25">
      <c r="M395" s="21"/>
      <c r="N395" s="21"/>
      <c r="O395" s="21"/>
    </row>
    <row r="396" spans="13:15" x14ac:dyDescent="0.25">
      <c r="M396" s="21"/>
      <c r="N396" s="21"/>
      <c r="O396" s="21"/>
    </row>
    <row r="397" spans="13:15" x14ac:dyDescent="0.25">
      <c r="M397" s="21"/>
      <c r="N397" s="21"/>
      <c r="O397" s="21"/>
    </row>
    <row r="398" spans="13:15" x14ac:dyDescent="0.25">
      <c r="M398" s="21"/>
      <c r="N398" s="21"/>
      <c r="O398" s="21"/>
    </row>
    <row r="399" spans="13:15" x14ac:dyDescent="0.25">
      <c r="M399" s="21"/>
      <c r="N399" s="21"/>
      <c r="O399" s="21"/>
    </row>
    <row r="400" spans="13:15" x14ac:dyDescent="0.25">
      <c r="M400" s="21"/>
      <c r="N400" s="21"/>
      <c r="O400" s="21"/>
    </row>
    <row r="401" spans="13:15" x14ac:dyDescent="0.25">
      <c r="M401" s="21"/>
      <c r="N401" s="21"/>
      <c r="O401" s="21"/>
    </row>
    <row r="402" spans="13:15" x14ac:dyDescent="0.25">
      <c r="M402" s="21"/>
      <c r="N402" s="21"/>
      <c r="O402" s="21"/>
    </row>
    <row r="403" spans="13:15" x14ac:dyDescent="0.25">
      <c r="M403" s="21"/>
      <c r="N403" s="21"/>
      <c r="O403" s="21"/>
    </row>
    <row r="404" spans="13:15" x14ac:dyDescent="0.25">
      <c r="M404" s="21"/>
      <c r="N404" s="21"/>
      <c r="O404" s="21"/>
    </row>
    <row r="405" spans="13:15" x14ac:dyDescent="0.25">
      <c r="M405" s="21"/>
      <c r="N405" s="21"/>
      <c r="O405" s="21"/>
    </row>
    <row r="406" spans="13:15" x14ac:dyDescent="0.25">
      <c r="M406" s="21"/>
      <c r="N406" s="21"/>
      <c r="O406" s="21"/>
    </row>
    <row r="407" spans="13:15" x14ac:dyDescent="0.25">
      <c r="M407" s="21"/>
      <c r="N407" s="21"/>
      <c r="O407" s="21"/>
    </row>
    <row r="408" spans="13:15" x14ac:dyDescent="0.25">
      <c r="M408" s="21"/>
      <c r="N408" s="21"/>
      <c r="O408" s="21"/>
    </row>
    <row r="409" spans="13:15" x14ac:dyDescent="0.25">
      <c r="M409" s="21"/>
      <c r="N409" s="21"/>
      <c r="O409" s="21"/>
    </row>
    <row r="410" spans="13:15" x14ac:dyDescent="0.25">
      <c r="M410" s="21"/>
      <c r="N410" s="21"/>
      <c r="O410" s="21"/>
    </row>
    <row r="411" spans="13:15" x14ac:dyDescent="0.25">
      <c r="M411" s="21"/>
      <c r="N411" s="21"/>
      <c r="O411" s="21"/>
    </row>
    <row r="412" spans="13:15" x14ac:dyDescent="0.25">
      <c r="M412" s="21"/>
      <c r="N412" s="21"/>
      <c r="O412" s="21"/>
    </row>
    <row r="413" spans="13:15" x14ac:dyDescent="0.25">
      <c r="M413" s="21"/>
      <c r="N413" s="21"/>
      <c r="O413" s="21"/>
    </row>
    <row r="414" spans="13:15" x14ac:dyDescent="0.25">
      <c r="M414" s="21"/>
      <c r="N414" s="21"/>
      <c r="O414" s="21"/>
    </row>
    <row r="415" spans="13:15" x14ac:dyDescent="0.25">
      <c r="M415" s="21"/>
      <c r="N415" s="21"/>
      <c r="O415" s="21"/>
    </row>
    <row r="416" spans="13:15" x14ac:dyDescent="0.25">
      <c r="M416" s="21"/>
      <c r="N416" s="21"/>
      <c r="O416" s="21"/>
    </row>
    <row r="417" spans="13:15" x14ac:dyDescent="0.25">
      <c r="M417" s="21"/>
      <c r="N417" s="21"/>
      <c r="O417" s="21"/>
    </row>
    <row r="418" spans="13:15" x14ac:dyDescent="0.25">
      <c r="M418" s="21"/>
      <c r="N418" s="21"/>
      <c r="O418" s="21"/>
    </row>
    <row r="419" spans="13:15" x14ac:dyDescent="0.25">
      <c r="M419" s="21"/>
      <c r="N419" s="21"/>
      <c r="O419" s="21"/>
    </row>
    <row r="420" spans="13:15" x14ac:dyDescent="0.25">
      <c r="M420" s="21"/>
      <c r="N420" s="21"/>
      <c r="O420" s="21"/>
    </row>
    <row r="421" spans="13:15" x14ac:dyDescent="0.25">
      <c r="M421" s="21"/>
      <c r="N421" s="21"/>
      <c r="O421" s="21"/>
    </row>
    <row r="422" spans="13:15" x14ac:dyDescent="0.25">
      <c r="M422" s="21"/>
      <c r="N422" s="21"/>
      <c r="O422" s="21"/>
    </row>
    <row r="423" spans="13:15" x14ac:dyDescent="0.25">
      <c r="M423" s="21"/>
      <c r="N423" s="21"/>
      <c r="O423" s="21"/>
    </row>
    <row r="424" spans="13:15" x14ac:dyDescent="0.25">
      <c r="M424" s="21"/>
      <c r="N424" s="21"/>
      <c r="O424" s="21"/>
    </row>
    <row r="425" spans="13:15" x14ac:dyDescent="0.25">
      <c r="M425" s="21"/>
      <c r="N425" s="21"/>
      <c r="O425" s="21"/>
    </row>
    <row r="426" spans="13:15" x14ac:dyDescent="0.25">
      <c r="M426" s="21"/>
      <c r="N426" s="21"/>
      <c r="O426" s="21"/>
    </row>
    <row r="427" spans="13:15" x14ac:dyDescent="0.25">
      <c r="M427" s="21"/>
      <c r="N427" s="21"/>
      <c r="O427" s="21"/>
    </row>
    <row r="428" spans="13:15" x14ac:dyDescent="0.25">
      <c r="M428" s="21"/>
      <c r="N428" s="21"/>
      <c r="O428" s="21"/>
    </row>
    <row r="429" spans="13:15" x14ac:dyDescent="0.25">
      <c r="M429" s="21"/>
      <c r="N429" s="21"/>
      <c r="O429" s="21"/>
    </row>
    <row r="430" spans="13:15" x14ac:dyDescent="0.25">
      <c r="M430" s="21"/>
      <c r="N430" s="21"/>
      <c r="O430" s="21"/>
    </row>
    <row r="431" spans="13:15" x14ac:dyDescent="0.25">
      <c r="M431" s="21"/>
      <c r="N431" s="21"/>
      <c r="O431" s="21"/>
    </row>
    <row r="432" spans="13:15" x14ac:dyDescent="0.25">
      <c r="M432" s="21"/>
      <c r="N432" s="21"/>
      <c r="O432" s="21"/>
    </row>
    <row r="433" spans="13:15" x14ac:dyDescent="0.25">
      <c r="M433" s="21"/>
      <c r="N433" s="21"/>
      <c r="O433" s="21"/>
    </row>
    <row r="434" spans="13:15" x14ac:dyDescent="0.25">
      <c r="M434" s="21"/>
      <c r="N434" s="21"/>
      <c r="O434" s="21"/>
    </row>
    <row r="435" spans="13:15" x14ac:dyDescent="0.25">
      <c r="M435" s="21"/>
      <c r="N435" s="21"/>
      <c r="O435" s="21"/>
    </row>
    <row r="436" spans="13:15" x14ac:dyDescent="0.25">
      <c r="M436" s="21"/>
      <c r="N436" s="21"/>
      <c r="O436" s="21"/>
    </row>
    <row r="437" spans="13:15" x14ac:dyDescent="0.25">
      <c r="M437" s="21"/>
      <c r="N437" s="21"/>
      <c r="O437" s="21"/>
    </row>
    <row r="438" spans="13:15" x14ac:dyDescent="0.25">
      <c r="M438" s="21"/>
      <c r="N438" s="21"/>
      <c r="O438" s="21"/>
    </row>
    <row r="439" spans="13:15" x14ac:dyDescent="0.25">
      <c r="M439" s="21"/>
      <c r="N439" s="21"/>
      <c r="O439" s="21"/>
    </row>
    <row r="440" spans="13:15" x14ac:dyDescent="0.25">
      <c r="M440" s="21"/>
      <c r="N440" s="21"/>
      <c r="O440" s="21"/>
    </row>
    <row r="441" spans="13:15" x14ac:dyDescent="0.25">
      <c r="M441" s="21"/>
      <c r="N441" s="21"/>
      <c r="O441" s="21"/>
    </row>
    <row r="442" spans="13:15" x14ac:dyDescent="0.25">
      <c r="M442" s="21"/>
      <c r="N442" s="21"/>
      <c r="O442" s="21"/>
    </row>
    <row r="443" spans="13:15" x14ac:dyDescent="0.25">
      <c r="M443" s="21"/>
      <c r="N443" s="21"/>
      <c r="O443" s="21"/>
    </row>
    <row r="444" spans="13:15" x14ac:dyDescent="0.25">
      <c r="M444" s="21"/>
      <c r="N444" s="21"/>
      <c r="O444" s="21"/>
    </row>
    <row r="445" spans="13:15" x14ac:dyDescent="0.25">
      <c r="M445" s="21"/>
      <c r="N445" s="21"/>
      <c r="O445" s="21"/>
    </row>
    <row r="446" spans="13:15" x14ac:dyDescent="0.25">
      <c r="M446" s="21"/>
      <c r="N446" s="21"/>
      <c r="O446" s="21"/>
    </row>
    <row r="447" spans="13:15" x14ac:dyDescent="0.25">
      <c r="M447" s="21"/>
      <c r="N447" s="21"/>
      <c r="O447" s="21"/>
    </row>
    <row r="448" spans="13:15" x14ac:dyDescent="0.25">
      <c r="M448" s="21"/>
      <c r="N448" s="21"/>
      <c r="O448" s="21"/>
    </row>
    <row r="449" spans="13:15" x14ac:dyDescent="0.25">
      <c r="M449" s="21"/>
      <c r="N449" s="21"/>
      <c r="O449" s="21"/>
    </row>
    <row r="450" spans="13:15" x14ac:dyDescent="0.25">
      <c r="M450" s="21"/>
      <c r="N450" s="21"/>
      <c r="O450" s="21"/>
    </row>
    <row r="451" spans="13:15" x14ac:dyDescent="0.25">
      <c r="M451" s="21"/>
      <c r="N451" s="21"/>
      <c r="O451" s="21"/>
    </row>
    <row r="452" spans="13:15" x14ac:dyDescent="0.25">
      <c r="M452" s="21"/>
      <c r="N452" s="21"/>
      <c r="O452" s="21"/>
    </row>
    <row r="453" spans="13:15" x14ac:dyDescent="0.25">
      <c r="M453" s="21"/>
      <c r="N453" s="21"/>
      <c r="O453" s="21"/>
    </row>
    <row r="454" spans="13:15" x14ac:dyDescent="0.25">
      <c r="M454" s="21"/>
      <c r="N454" s="21"/>
      <c r="O454" s="21"/>
    </row>
    <row r="455" spans="13:15" x14ac:dyDescent="0.25">
      <c r="M455" s="21"/>
      <c r="N455" s="21"/>
      <c r="O455" s="21"/>
    </row>
    <row r="456" spans="13:15" x14ac:dyDescent="0.25">
      <c r="M456" s="21"/>
      <c r="N456" s="21"/>
      <c r="O456" s="21"/>
    </row>
    <row r="457" spans="13:15" x14ac:dyDescent="0.25">
      <c r="M457" s="21"/>
      <c r="N457" s="21"/>
      <c r="O457" s="21"/>
    </row>
    <row r="458" spans="13:15" x14ac:dyDescent="0.25">
      <c r="M458" s="21"/>
      <c r="N458" s="21"/>
      <c r="O458" s="21"/>
    </row>
    <row r="459" spans="13:15" x14ac:dyDescent="0.25">
      <c r="M459" s="21"/>
      <c r="N459" s="21"/>
      <c r="O459" s="21"/>
    </row>
    <row r="460" spans="13:15" x14ac:dyDescent="0.25">
      <c r="M460" s="21"/>
      <c r="N460" s="21"/>
      <c r="O460" s="21"/>
    </row>
    <row r="461" spans="13:15" x14ac:dyDescent="0.25">
      <c r="M461" s="21"/>
      <c r="N461" s="21"/>
      <c r="O461" s="21"/>
    </row>
    <row r="462" spans="13:15" x14ac:dyDescent="0.25">
      <c r="M462" s="21"/>
      <c r="N462" s="21"/>
      <c r="O462" s="21"/>
    </row>
    <row r="463" spans="13:15" x14ac:dyDescent="0.25">
      <c r="M463" s="21"/>
      <c r="N463" s="21"/>
      <c r="O463" s="21"/>
    </row>
    <row r="464" spans="13:15" x14ac:dyDescent="0.25">
      <c r="M464" s="21"/>
      <c r="N464" s="21"/>
      <c r="O464" s="21"/>
    </row>
    <row r="465" spans="13:15" x14ac:dyDescent="0.25">
      <c r="M465" s="21"/>
      <c r="N465" s="21"/>
      <c r="O465" s="21"/>
    </row>
    <row r="466" spans="13:15" x14ac:dyDescent="0.25">
      <c r="M466" s="21"/>
      <c r="N466" s="21"/>
      <c r="O466" s="21"/>
    </row>
    <row r="467" spans="13:15" x14ac:dyDescent="0.25">
      <c r="M467" s="21"/>
      <c r="N467" s="21"/>
      <c r="O467" s="21"/>
    </row>
    <row r="468" spans="13:15" x14ac:dyDescent="0.25">
      <c r="M468" s="21"/>
      <c r="N468" s="21"/>
      <c r="O468" s="21"/>
    </row>
    <row r="469" spans="13:15" x14ac:dyDescent="0.25">
      <c r="M469" s="21"/>
      <c r="N469" s="21"/>
      <c r="O469" s="21"/>
    </row>
    <row r="470" spans="13:15" x14ac:dyDescent="0.25">
      <c r="M470" s="21"/>
      <c r="N470" s="21"/>
      <c r="O470" s="21"/>
    </row>
    <row r="471" spans="13:15" x14ac:dyDescent="0.25">
      <c r="M471" s="21"/>
      <c r="N471" s="21"/>
      <c r="O471" s="21"/>
    </row>
    <row r="472" spans="13:15" x14ac:dyDescent="0.25">
      <c r="M472" s="21"/>
      <c r="N472" s="21"/>
      <c r="O472" s="21"/>
    </row>
    <row r="473" spans="13:15" x14ac:dyDescent="0.25">
      <c r="M473" s="21"/>
      <c r="N473" s="21"/>
      <c r="O473" s="21"/>
    </row>
    <row r="474" spans="13:15" x14ac:dyDescent="0.25">
      <c r="M474" s="21"/>
      <c r="N474" s="21"/>
      <c r="O474" s="21"/>
    </row>
    <row r="475" spans="13:15" x14ac:dyDescent="0.25">
      <c r="M475" s="21"/>
      <c r="N475" s="21"/>
      <c r="O475" s="21"/>
    </row>
    <row r="476" spans="13:15" x14ac:dyDescent="0.25">
      <c r="M476" s="21"/>
      <c r="N476" s="21"/>
      <c r="O476" s="21"/>
    </row>
    <row r="477" spans="13:15" x14ac:dyDescent="0.25">
      <c r="M477" s="21"/>
      <c r="N477" s="21"/>
      <c r="O477" s="21"/>
    </row>
    <row r="478" spans="13:15" x14ac:dyDescent="0.25">
      <c r="M478" s="21"/>
      <c r="N478" s="21"/>
      <c r="O478" s="21"/>
    </row>
    <row r="479" spans="13:15" x14ac:dyDescent="0.25">
      <c r="M479" s="21"/>
      <c r="N479" s="21"/>
      <c r="O479" s="21"/>
    </row>
    <row r="480" spans="13:15" x14ac:dyDescent="0.25">
      <c r="M480" s="21"/>
      <c r="N480" s="21"/>
      <c r="O480" s="21"/>
    </row>
    <row r="481" spans="13:15" x14ac:dyDescent="0.25">
      <c r="M481" s="21"/>
      <c r="N481" s="21"/>
      <c r="O481" s="21"/>
    </row>
    <row r="482" spans="13:15" x14ac:dyDescent="0.25">
      <c r="M482" s="21"/>
      <c r="N482" s="21"/>
      <c r="O482" s="21"/>
    </row>
    <row r="483" spans="13:15" x14ac:dyDescent="0.25">
      <c r="M483" s="21"/>
      <c r="N483" s="21"/>
      <c r="O483" s="21"/>
    </row>
    <row r="484" spans="13:15" x14ac:dyDescent="0.25">
      <c r="M484" s="21"/>
      <c r="N484" s="21"/>
      <c r="O484" s="21"/>
    </row>
    <row r="485" spans="13:15" x14ac:dyDescent="0.25">
      <c r="M485" s="21"/>
      <c r="N485" s="21"/>
      <c r="O485" s="21"/>
    </row>
    <row r="486" spans="13:15" x14ac:dyDescent="0.25">
      <c r="M486" s="21"/>
      <c r="N486" s="21"/>
      <c r="O486" s="21"/>
    </row>
    <row r="487" spans="13:15" x14ac:dyDescent="0.25">
      <c r="M487" s="21"/>
      <c r="N487" s="21"/>
      <c r="O487" s="21"/>
    </row>
    <row r="488" spans="13:15" x14ac:dyDescent="0.25">
      <c r="M488" s="21"/>
      <c r="N488" s="21"/>
      <c r="O488" s="21"/>
    </row>
    <row r="489" spans="13:15" x14ac:dyDescent="0.25">
      <c r="M489" s="21"/>
      <c r="N489" s="21"/>
      <c r="O489" s="21"/>
    </row>
    <row r="490" spans="13:15" x14ac:dyDescent="0.25">
      <c r="M490" s="21"/>
      <c r="N490" s="21"/>
      <c r="O490" s="21"/>
    </row>
    <row r="491" spans="13:15" x14ac:dyDescent="0.25">
      <c r="M491" s="21"/>
      <c r="N491" s="21"/>
      <c r="O491" s="21"/>
    </row>
    <row r="492" spans="13:15" x14ac:dyDescent="0.25">
      <c r="M492" s="21"/>
      <c r="N492" s="21"/>
      <c r="O492" s="21"/>
    </row>
    <row r="493" spans="13:15" x14ac:dyDescent="0.25">
      <c r="M493" s="21"/>
      <c r="N493" s="21"/>
      <c r="O493" s="21"/>
    </row>
    <row r="494" spans="13:15" x14ac:dyDescent="0.25">
      <c r="M494" s="21"/>
      <c r="N494" s="21"/>
      <c r="O494" s="21"/>
    </row>
    <row r="495" spans="13:15" x14ac:dyDescent="0.25">
      <c r="M495" s="21"/>
      <c r="N495" s="21"/>
      <c r="O495" s="21"/>
    </row>
    <row r="496" spans="13:15" x14ac:dyDescent="0.25">
      <c r="M496" s="21"/>
      <c r="N496" s="21"/>
      <c r="O496" s="21"/>
    </row>
    <row r="497" spans="13:15" x14ac:dyDescent="0.25">
      <c r="M497" s="21"/>
      <c r="N497" s="21"/>
      <c r="O497" s="21"/>
    </row>
    <row r="498" spans="13:15" x14ac:dyDescent="0.25">
      <c r="M498" s="21"/>
      <c r="N498" s="21"/>
      <c r="O498" s="21"/>
    </row>
    <row r="499" spans="13:15" x14ac:dyDescent="0.25">
      <c r="M499" s="21"/>
      <c r="N499" s="21"/>
      <c r="O499" s="21"/>
    </row>
    <row r="500" spans="13:15" x14ac:dyDescent="0.25">
      <c r="M500" s="21"/>
      <c r="N500" s="21"/>
      <c r="O500" s="21"/>
    </row>
    <row r="501" spans="13:15" x14ac:dyDescent="0.25">
      <c r="M501" s="21"/>
      <c r="N501" s="21"/>
      <c r="O501" s="21"/>
    </row>
    <row r="502" spans="13:15" x14ac:dyDescent="0.25">
      <c r="M502" s="21"/>
      <c r="N502" s="21"/>
      <c r="O502" s="21"/>
    </row>
    <row r="503" spans="13:15" x14ac:dyDescent="0.25">
      <c r="M503" s="21"/>
      <c r="N503" s="21"/>
      <c r="O503" s="21"/>
    </row>
    <row r="504" spans="13:15" x14ac:dyDescent="0.25">
      <c r="M504" s="21"/>
      <c r="N504" s="21"/>
      <c r="O504" s="21"/>
    </row>
    <row r="505" spans="13:15" x14ac:dyDescent="0.25">
      <c r="M505" s="21"/>
      <c r="N505" s="21"/>
      <c r="O505" s="21"/>
    </row>
    <row r="506" spans="13:15" x14ac:dyDescent="0.25">
      <c r="M506" s="21"/>
      <c r="N506" s="21"/>
      <c r="O506" s="21"/>
    </row>
    <row r="507" spans="13:15" x14ac:dyDescent="0.25">
      <c r="M507" s="21"/>
      <c r="N507" s="21"/>
      <c r="O507" s="21"/>
    </row>
    <row r="508" spans="13:15" x14ac:dyDescent="0.25">
      <c r="M508" s="21"/>
      <c r="N508" s="21"/>
      <c r="O508" s="21"/>
    </row>
    <row r="509" spans="13:15" x14ac:dyDescent="0.25">
      <c r="M509" s="21"/>
      <c r="N509" s="21"/>
      <c r="O509" s="21"/>
    </row>
    <row r="510" spans="13:15" x14ac:dyDescent="0.25">
      <c r="M510" s="21"/>
      <c r="N510" s="21"/>
      <c r="O510" s="21"/>
    </row>
    <row r="511" spans="13:15" x14ac:dyDescent="0.25">
      <c r="M511" s="21"/>
      <c r="N511" s="21"/>
      <c r="O511" s="21"/>
    </row>
    <row r="512" spans="13:15" x14ac:dyDescent="0.25">
      <c r="M512" s="21"/>
      <c r="N512" s="21"/>
      <c r="O512" s="21"/>
    </row>
    <row r="513" spans="13:15" x14ac:dyDescent="0.25">
      <c r="M513" s="21"/>
      <c r="N513" s="21"/>
      <c r="O513" s="21"/>
    </row>
    <row r="514" spans="13:15" x14ac:dyDescent="0.25">
      <c r="M514" s="21"/>
      <c r="N514" s="21"/>
      <c r="O514" s="21"/>
    </row>
    <row r="515" spans="13:15" x14ac:dyDescent="0.25">
      <c r="M515" s="21"/>
      <c r="N515" s="21"/>
      <c r="O515" s="21"/>
    </row>
    <row r="516" spans="13:15" x14ac:dyDescent="0.25">
      <c r="M516" s="21"/>
      <c r="N516" s="21"/>
      <c r="O516" s="21"/>
    </row>
    <row r="517" spans="13:15" x14ac:dyDescent="0.25">
      <c r="M517" s="21"/>
      <c r="N517" s="21"/>
      <c r="O517" s="21"/>
    </row>
    <row r="518" spans="13:15" x14ac:dyDescent="0.25">
      <c r="M518" s="21"/>
      <c r="N518" s="21"/>
      <c r="O518" s="21"/>
    </row>
    <row r="519" spans="13:15" x14ac:dyDescent="0.25">
      <c r="M519" s="21"/>
      <c r="N519" s="21"/>
      <c r="O519" s="21"/>
    </row>
    <row r="520" spans="13:15" x14ac:dyDescent="0.25">
      <c r="M520" s="21"/>
      <c r="N520" s="21"/>
      <c r="O520" s="21"/>
    </row>
    <row r="521" spans="13:15" x14ac:dyDescent="0.25">
      <c r="M521" s="21"/>
      <c r="N521" s="21"/>
      <c r="O521" s="21"/>
    </row>
    <row r="522" spans="13:15" x14ac:dyDescent="0.25">
      <c r="M522" s="21"/>
      <c r="N522" s="21"/>
      <c r="O522" s="21"/>
    </row>
    <row r="523" spans="13:15" x14ac:dyDescent="0.25">
      <c r="M523" s="21"/>
      <c r="N523" s="21"/>
      <c r="O523" s="21"/>
    </row>
    <row r="524" spans="13:15" x14ac:dyDescent="0.25">
      <c r="M524" s="21"/>
      <c r="N524" s="21"/>
      <c r="O524" s="21"/>
    </row>
    <row r="525" spans="13:15" x14ac:dyDescent="0.25">
      <c r="M525" s="21"/>
      <c r="N525" s="21"/>
      <c r="O525" s="21"/>
    </row>
    <row r="526" spans="13:15" x14ac:dyDescent="0.25">
      <c r="M526" s="21"/>
      <c r="N526" s="21"/>
      <c r="O526" s="21"/>
    </row>
    <row r="527" spans="13:15" x14ac:dyDescent="0.25">
      <c r="M527" s="21"/>
      <c r="N527" s="21"/>
      <c r="O527" s="21"/>
    </row>
    <row r="528" spans="13:15" x14ac:dyDescent="0.25">
      <c r="M528" s="21"/>
      <c r="N528" s="21"/>
      <c r="O528" s="21"/>
    </row>
    <row r="529" spans="13:15" x14ac:dyDescent="0.25">
      <c r="M529" s="21"/>
      <c r="N529" s="21"/>
      <c r="O529" s="21"/>
    </row>
    <row r="530" spans="13:15" x14ac:dyDescent="0.25">
      <c r="M530" s="21"/>
      <c r="N530" s="21"/>
      <c r="O530" s="21"/>
    </row>
    <row r="531" spans="13:15" x14ac:dyDescent="0.25">
      <c r="M531" s="21"/>
      <c r="N531" s="21"/>
      <c r="O531" s="21"/>
    </row>
    <row r="532" spans="13:15" x14ac:dyDescent="0.25">
      <c r="M532" s="21"/>
      <c r="N532" s="21"/>
      <c r="O532" s="21"/>
    </row>
    <row r="533" spans="13:15" x14ac:dyDescent="0.25">
      <c r="M533" s="21"/>
      <c r="N533" s="21"/>
      <c r="O533" s="21"/>
    </row>
    <row r="534" spans="13:15" x14ac:dyDescent="0.25">
      <c r="M534" s="21"/>
      <c r="N534" s="21"/>
      <c r="O534" s="21"/>
    </row>
    <row r="535" spans="13:15" x14ac:dyDescent="0.25">
      <c r="M535" s="21"/>
      <c r="N535" s="21"/>
      <c r="O535" s="21"/>
    </row>
    <row r="536" spans="13:15" x14ac:dyDescent="0.25">
      <c r="M536" s="21"/>
      <c r="N536" s="21"/>
      <c r="O536" s="21"/>
    </row>
    <row r="537" spans="13:15" x14ac:dyDescent="0.25">
      <c r="M537" s="21"/>
      <c r="N537" s="21"/>
      <c r="O537" s="21"/>
    </row>
    <row r="538" spans="13:15" x14ac:dyDescent="0.25">
      <c r="M538" s="21"/>
      <c r="N538" s="21"/>
      <c r="O538" s="21"/>
    </row>
    <row r="539" spans="13:15" x14ac:dyDescent="0.25">
      <c r="M539" s="21"/>
      <c r="N539" s="21"/>
      <c r="O539" s="21"/>
    </row>
    <row r="540" spans="13:15" x14ac:dyDescent="0.25">
      <c r="M540" s="21"/>
      <c r="N540" s="21"/>
      <c r="O540" s="21"/>
    </row>
    <row r="541" spans="13:15" x14ac:dyDescent="0.25">
      <c r="M541" s="21"/>
      <c r="N541" s="21"/>
      <c r="O541" s="21"/>
    </row>
    <row r="542" spans="13:15" x14ac:dyDescent="0.25">
      <c r="M542" s="21"/>
      <c r="N542" s="21"/>
      <c r="O542" s="21"/>
    </row>
    <row r="543" spans="13:15" x14ac:dyDescent="0.25">
      <c r="M543" s="21"/>
      <c r="N543" s="21"/>
      <c r="O543" s="21"/>
    </row>
    <row r="544" spans="13:15" x14ac:dyDescent="0.25">
      <c r="M544" s="21"/>
      <c r="N544" s="21"/>
      <c r="O544" s="21"/>
    </row>
    <row r="545" spans="13:15" x14ac:dyDescent="0.25">
      <c r="M545" s="21"/>
      <c r="N545" s="21"/>
      <c r="O545" s="21"/>
    </row>
    <row r="546" spans="13:15" x14ac:dyDescent="0.25">
      <c r="M546" s="21"/>
      <c r="N546" s="21"/>
      <c r="O546" s="21"/>
    </row>
    <row r="547" spans="13:15" x14ac:dyDescent="0.25">
      <c r="M547" s="21"/>
      <c r="N547" s="21"/>
      <c r="O547" s="21"/>
    </row>
    <row r="548" spans="13:15" x14ac:dyDescent="0.25">
      <c r="M548" s="21"/>
      <c r="N548" s="21"/>
      <c r="O548" s="21"/>
    </row>
    <row r="549" spans="13:15" x14ac:dyDescent="0.25">
      <c r="M549" s="21"/>
      <c r="N549" s="21"/>
      <c r="O549" s="21"/>
    </row>
    <row r="550" spans="13:15" x14ac:dyDescent="0.25">
      <c r="M550" s="21"/>
      <c r="N550" s="21"/>
      <c r="O550" s="21"/>
    </row>
    <row r="551" spans="13:15" x14ac:dyDescent="0.25">
      <c r="M551" s="21"/>
      <c r="N551" s="21"/>
      <c r="O551" s="21"/>
    </row>
    <row r="552" spans="13:15" x14ac:dyDescent="0.25">
      <c r="M552" s="21"/>
      <c r="N552" s="21"/>
      <c r="O552" s="21"/>
    </row>
    <row r="553" spans="13:15" x14ac:dyDescent="0.25">
      <c r="M553" s="21"/>
      <c r="N553" s="21"/>
      <c r="O553" s="21"/>
    </row>
    <row r="554" spans="13:15" x14ac:dyDescent="0.25">
      <c r="M554" s="21"/>
      <c r="N554" s="21"/>
      <c r="O554" s="21"/>
    </row>
    <row r="555" spans="13:15" x14ac:dyDescent="0.25">
      <c r="M555" s="21"/>
      <c r="N555" s="21"/>
      <c r="O555" s="21"/>
    </row>
    <row r="556" spans="13:15" x14ac:dyDescent="0.25">
      <c r="M556" s="21"/>
      <c r="N556" s="21"/>
      <c r="O556" s="21"/>
    </row>
    <row r="557" spans="13:15" x14ac:dyDescent="0.25">
      <c r="M557" s="21"/>
      <c r="N557" s="21"/>
      <c r="O557" s="21"/>
    </row>
    <row r="558" spans="13:15" x14ac:dyDescent="0.25">
      <c r="M558" s="21"/>
      <c r="N558" s="21"/>
      <c r="O558" s="21"/>
    </row>
    <row r="559" spans="13:15" x14ac:dyDescent="0.25">
      <c r="M559" s="21"/>
      <c r="N559" s="21"/>
      <c r="O559" s="21"/>
    </row>
    <row r="560" spans="13:15" x14ac:dyDescent="0.25">
      <c r="M560" s="21"/>
      <c r="N560" s="21"/>
      <c r="O560" s="21"/>
    </row>
    <row r="561" spans="13:15" x14ac:dyDescent="0.25">
      <c r="M561" s="21"/>
      <c r="N561" s="21"/>
      <c r="O561" s="21"/>
    </row>
    <row r="562" spans="13:15" x14ac:dyDescent="0.25">
      <c r="M562" s="21"/>
      <c r="N562" s="21"/>
      <c r="O562" s="21"/>
    </row>
    <row r="563" spans="13:15" x14ac:dyDescent="0.25">
      <c r="M563" s="21"/>
      <c r="N563" s="21"/>
      <c r="O563" s="21"/>
    </row>
    <row r="564" spans="13:15" x14ac:dyDescent="0.25">
      <c r="M564" s="21"/>
      <c r="N564" s="21"/>
      <c r="O564" s="21"/>
    </row>
    <row r="565" spans="13:15" x14ac:dyDescent="0.25">
      <c r="M565" s="21"/>
      <c r="N565" s="21"/>
      <c r="O565" s="21"/>
    </row>
    <row r="566" spans="13:15" x14ac:dyDescent="0.25">
      <c r="M566" s="21"/>
      <c r="N566" s="21"/>
      <c r="O566" s="21"/>
    </row>
    <row r="567" spans="13:15" x14ac:dyDescent="0.25">
      <c r="M567" s="21"/>
      <c r="N567" s="21"/>
      <c r="O567" s="21"/>
    </row>
  </sheetData>
  <sheetProtection selectLockedCells="1"/>
  <mergeCells count="18">
    <mergeCell ref="M8:O8"/>
    <mergeCell ref="T1:V2"/>
    <mergeCell ref="H20:K20"/>
    <mergeCell ref="M9:O9"/>
    <mergeCell ref="M10:O10"/>
    <mergeCell ref="M11:O11"/>
    <mergeCell ref="M12:O12"/>
    <mergeCell ref="A1:K2"/>
    <mergeCell ref="M1:O2"/>
    <mergeCell ref="M5:O5"/>
    <mergeCell ref="M6:O6"/>
    <mergeCell ref="M7:O7"/>
    <mergeCell ref="M20:O20"/>
    <mergeCell ref="M21:O21"/>
    <mergeCell ref="I29:J30"/>
    <mergeCell ref="H29:H30"/>
    <mergeCell ref="I32:I33"/>
    <mergeCell ref="H32:H33"/>
  </mergeCells>
  <hyperlinks>
    <hyperlink ref="M13:O13" location="'Set1'!A1" display="Data Set # 1"/>
    <hyperlink ref="M20:O20" location="SAMPLE!A1" display="SAMPLE DATA SET"/>
    <hyperlink ref="M14:O14" location="'Set2'!C4" display="Data Set # 2"/>
    <hyperlink ref="M15:O15" location="'Set3'!C4" display="Data Set # 3"/>
    <hyperlink ref="M16:O16" location="'Set4'!C4" display="Data Set # 4"/>
    <hyperlink ref="M17:O17" location="'Set5'!C4" display="Data Set # 5"/>
    <hyperlink ref="M18:O18" location="'Set6'!C4" display="Data Set # 6"/>
    <hyperlink ref="M10:O10" location="'Data Summary'!A1" display="Data Summary"/>
    <hyperlink ref="M11:O11" location="'Graphs Summary'!A1" display="Graphs Summary"/>
    <hyperlink ref="M12:O12" location="PrintCopy!A1" display="Hard-Copy Printouts"/>
    <hyperlink ref="M21:O21" location="'Instructions Page'!A1" display="Instructions Pag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showRowColHeaders="0" zoomScale="75" zoomScaleNormal="75" zoomScalePageLayoutView="75" workbookViewId="0">
      <selection activeCell="W9" sqref="W9:Y9"/>
    </sheetView>
  </sheetViews>
  <sheetFormatPr defaultColWidth="8.85546875" defaultRowHeight="15" x14ac:dyDescent="0.25"/>
  <cols>
    <col min="1" max="1" width="4" style="11" customWidth="1"/>
    <col min="2" max="10" width="8.85546875" style="11"/>
    <col min="11" max="11" width="4.42578125" style="11" customWidth="1"/>
    <col min="12" max="12" width="4" style="11" customWidth="1"/>
    <col min="13" max="21" width="8.85546875" style="11"/>
    <col min="22" max="22" width="4.42578125" style="11" customWidth="1"/>
    <col min="23" max="16384" width="8.85546875" style="11"/>
  </cols>
  <sheetData>
    <row r="1" spans="1:29" s="18" customFormat="1" ht="15" customHeight="1" x14ac:dyDescent="0.25">
      <c r="A1" s="151" t="s">
        <v>65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 t="s">
        <v>65</v>
      </c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54"/>
      <c r="X1" s="54"/>
      <c r="AB1" s="20"/>
      <c r="AC1" s="19" t="s">
        <v>18</v>
      </c>
    </row>
    <row r="2" spans="1:29" s="18" customFormat="1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54"/>
      <c r="X2" s="54"/>
      <c r="AB2" s="20"/>
      <c r="AC2" s="19" t="s">
        <v>19</v>
      </c>
    </row>
    <row r="3" spans="1:29" ht="26.25" customHeight="1" x14ac:dyDescent="0.25">
      <c r="F3" s="56"/>
      <c r="G3" s="269" t="str">
        <f>IF('Set1'!L21="","",'Set1'!L21)</f>
        <v>Christine Tate</v>
      </c>
      <c r="H3" s="269"/>
      <c r="I3" s="56" t="str">
        <f>IF(J3="","","Yr")</f>
        <v>Yr</v>
      </c>
      <c r="J3" s="58">
        <f>IF('Set1'!D21="","",'Set1'!D21)</f>
        <v>7</v>
      </c>
      <c r="Q3" s="56"/>
      <c r="R3" s="57"/>
      <c r="T3" s="56"/>
      <c r="U3" s="58"/>
    </row>
    <row r="4" spans="1:29" x14ac:dyDescent="0.25">
      <c r="B4" s="11" t="s">
        <v>66</v>
      </c>
      <c r="C4" s="11" t="str">
        <f>IF('Set1'!$C$4="","Not Selected",'Set1'!$C$4)</f>
        <v>Gen. Numeracy - Adaptive</v>
      </c>
      <c r="M4" s="11" t="s">
        <v>66</v>
      </c>
      <c r="N4" s="11" t="str">
        <f>IF('Set4'!$C$4="","Not Selected",'Set4'!$C$4)</f>
        <v>Not Selected</v>
      </c>
    </row>
    <row r="8" spans="1:29" ht="15.75" thickBot="1" x14ac:dyDescent="0.3">
      <c r="W8" s="161"/>
      <c r="X8" s="161"/>
      <c r="Y8" s="161"/>
    </row>
    <row r="9" spans="1:29" ht="21.75" thickBot="1" x14ac:dyDescent="0.3">
      <c r="W9" s="266" t="s">
        <v>24</v>
      </c>
      <c r="X9" s="267"/>
      <c r="Y9" s="268"/>
    </row>
    <row r="10" spans="1:29" ht="18.75" x14ac:dyDescent="0.25">
      <c r="W10" s="168" t="s">
        <v>41</v>
      </c>
      <c r="X10" s="169"/>
      <c r="Y10" s="170"/>
    </row>
    <row r="11" spans="1:29" ht="18.75" x14ac:dyDescent="0.25">
      <c r="W11" s="171" t="s">
        <v>51</v>
      </c>
      <c r="X11" s="172"/>
      <c r="Y11" s="173"/>
    </row>
    <row r="12" spans="1:29" ht="19.5" thickBot="1" x14ac:dyDescent="0.3">
      <c r="W12" s="177" t="s">
        <v>42</v>
      </c>
      <c r="X12" s="178"/>
      <c r="Y12" s="179"/>
    </row>
    <row r="13" spans="1:29" x14ac:dyDescent="0.25">
      <c r="W13" s="50" t="s">
        <v>43</v>
      </c>
      <c r="X13" s="51"/>
      <c r="Y13" s="52" t="str">
        <f>IF('Set1'!C4="","",'Set1'!C4)</f>
        <v>Gen. Numeracy - Adaptive</v>
      </c>
    </row>
    <row r="14" spans="1:29" x14ac:dyDescent="0.25">
      <c r="W14" s="59" t="s">
        <v>44</v>
      </c>
      <c r="X14" s="60"/>
      <c r="Y14" s="61" t="str">
        <f>IF('Set2'!C4="","",'Set2'!C4)</f>
        <v/>
      </c>
    </row>
    <row r="15" spans="1:29" x14ac:dyDescent="0.25">
      <c r="W15" s="59" t="s">
        <v>45</v>
      </c>
      <c r="X15" s="60"/>
      <c r="Y15" s="61" t="str">
        <f>IF('Set3'!C4="","",'Set3'!C4)</f>
        <v/>
      </c>
    </row>
    <row r="16" spans="1:29" x14ac:dyDescent="0.25">
      <c r="W16" s="59" t="s">
        <v>46</v>
      </c>
      <c r="X16" s="60"/>
      <c r="Y16" s="61" t="str">
        <f>IF('Set4'!C4="","",'Set4'!C4)</f>
        <v/>
      </c>
    </row>
    <row r="17" spans="2:25" x14ac:dyDescent="0.25">
      <c r="W17" s="59" t="s">
        <v>47</v>
      </c>
      <c r="X17" s="60"/>
      <c r="Y17" s="61" t="str">
        <f>IF('Set5'!C4="","",'Set5'!C4)</f>
        <v/>
      </c>
    </row>
    <row r="18" spans="2:25" ht="15.75" thickBot="1" x14ac:dyDescent="0.3">
      <c r="W18" s="62" t="s">
        <v>48</v>
      </c>
      <c r="X18" s="63"/>
      <c r="Y18" s="64" t="str">
        <f>IF('Set6'!C4="","",'Set6'!C4)</f>
        <v/>
      </c>
    </row>
    <row r="19" spans="2:25" ht="15.75" thickBot="1" x14ac:dyDescent="0.3">
      <c r="B19" s="11" t="s">
        <v>66</v>
      </c>
      <c r="C19" s="11" t="str">
        <f>IF('Set2'!$C$4="","Not Selected",'Set2'!$C$4)</f>
        <v>Not Selected</v>
      </c>
      <c r="M19" s="11" t="s">
        <v>66</v>
      </c>
      <c r="N19" s="11" t="str">
        <f>IF('Set5'!$C$4="","Not Selected",'Set5'!$C$4)</f>
        <v>Not Selected</v>
      </c>
      <c r="W19" s="39"/>
      <c r="X19" s="39"/>
      <c r="Y19" s="39"/>
    </row>
    <row r="20" spans="2:25" ht="21" x14ac:dyDescent="0.25">
      <c r="W20" s="187" t="s">
        <v>68</v>
      </c>
      <c r="X20" s="188"/>
      <c r="Y20" s="189"/>
    </row>
    <row r="21" spans="2:25" ht="21.75" thickBot="1" x14ac:dyDescent="0.3">
      <c r="W21" s="192" t="s">
        <v>64</v>
      </c>
      <c r="X21" s="193"/>
      <c r="Y21" s="194"/>
    </row>
    <row r="23" spans="2:25" x14ac:dyDescent="0.25">
      <c r="W23" s="161"/>
      <c r="X23" s="161"/>
      <c r="Y23" s="161"/>
    </row>
    <row r="24" spans="2:25" ht="21" x14ac:dyDescent="0.25">
      <c r="W24" s="264"/>
      <c r="X24" s="264"/>
      <c r="Y24" s="264"/>
    </row>
    <row r="25" spans="2:25" ht="18.75" x14ac:dyDescent="0.25">
      <c r="W25" s="265"/>
      <c r="X25" s="265"/>
      <c r="Y25" s="265"/>
    </row>
    <row r="26" spans="2:25" ht="18.75" x14ac:dyDescent="0.25">
      <c r="W26" s="265"/>
      <c r="X26" s="265"/>
      <c r="Y26" s="265"/>
    </row>
    <row r="27" spans="2:25" ht="18.75" x14ac:dyDescent="0.25">
      <c r="W27" s="265"/>
      <c r="X27" s="265"/>
      <c r="Y27" s="265"/>
    </row>
    <row r="28" spans="2:25" x14ac:dyDescent="0.25">
      <c r="W28" s="65"/>
      <c r="X28" s="65"/>
      <c r="Y28" s="66"/>
    </row>
    <row r="29" spans="2:25" x14ac:dyDescent="0.25">
      <c r="W29" s="65"/>
      <c r="X29" s="65"/>
      <c r="Y29" s="67"/>
    </row>
    <row r="30" spans="2:25" x14ac:dyDescent="0.25">
      <c r="W30" s="65"/>
      <c r="X30" s="65"/>
      <c r="Y30" s="67"/>
    </row>
    <row r="31" spans="2:25" x14ac:dyDescent="0.25">
      <c r="W31" s="65"/>
      <c r="X31" s="65"/>
      <c r="Y31" s="67"/>
    </row>
    <row r="32" spans="2:25" x14ac:dyDescent="0.25">
      <c r="W32" s="65"/>
      <c r="X32" s="65"/>
      <c r="Y32" s="67"/>
    </row>
    <row r="33" spans="2:25" x14ac:dyDescent="0.25">
      <c r="W33" s="39"/>
      <c r="X33" s="39"/>
      <c r="Y33" s="39"/>
    </row>
    <row r="34" spans="2:25" x14ac:dyDescent="0.25">
      <c r="B34" s="11" t="s">
        <v>66</v>
      </c>
      <c r="C34" s="11" t="str">
        <f>IF('Set3'!$C$4="","Not Selected",'Set3'!$C$4)</f>
        <v>Not Selected</v>
      </c>
      <c r="M34" s="11" t="s">
        <v>66</v>
      </c>
      <c r="N34" s="11" t="str">
        <f>IF('Set6'!$C$4="","Not Selected",'Set6'!$C$4)</f>
        <v>Not Selected</v>
      </c>
      <c r="W34" s="24"/>
      <c r="X34" s="24"/>
      <c r="Y34" s="24"/>
    </row>
    <row r="35" spans="2:25" x14ac:dyDescent="0.25">
      <c r="W35" s="24"/>
      <c r="X35" s="24"/>
      <c r="Y35" s="24"/>
    </row>
    <row r="36" spans="2:25" x14ac:dyDescent="0.25">
      <c r="W36" s="24"/>
      <c r="X36" s="24"/>
      <c r="Y36" s="24"/>
    </row>
    <row r="37" spans="2:25" x14ac:dyDescent="0.25">
      <c r="W37" s="24"/>
      <c r="X37" s="24"/>
      <c r="Y37" s="24"/>
    </row>
    <row r="38" spans="2:25" x14ac:dyDescent="0.25">
      <c r="W38" s="161"/>
      <c r="X38" s="161"/>
      <c r="Y38" s="161"/>
    </row>
    <row r="39" spans="2:25" ht="21" x14ac:dyDescent="0.25">
      <c r="W39" s="264"/>
      <c r="X39" s="264"/>
      <c r="Y39" s="264"/>
    </row>
    <row r="40" spans="2:25" ht="18.75" x14ac:dyDescent="0.25">
      <c r="W40" s="265"/>
      <c r="X40" s="265"/>
      <c r="Y40" s="265"/>
    </row>
    <row r="41" spans="2:25" ht="18.75" x14ac:dyDescent="0.25">
      <c r="W41" s="265"/>
      <c r="X41" s="265"/>
      <c r="Y41" s="265"/>
    </row>
    <row r="42" spans="2:25" ht="18.75" x14ac:dyDescent="0.25">
      <c r="W42" s="265"/>
      <c r="X42" s="265"/>
      <c r="Y42" s="265"/>
    </row>
    <row r="43" spans="2:25" x14ac:dyDescent="0.25">
      <c r="W43" s="65"/>
      <c r="X43" s="65"/>
      <c r="Y43" s="66"/>
    </row>
    <row r="44" spans="2:25" x14ac:dyDescent="0.25">
      <c r="W44" s="65"/>
      <c r="X44" s="65"/>
      <c r="Y44" s="67"/>
    </row>
    <row r="45" spans="2:25" x14ac:dyDescent="0.25">
      <c r="W45" s="65"/>
      <c r="X45" s="65"/>
      <c r="Y45" s="67"/>
    </row>
    <row r="46" spans="2:25" x14ac:dyDescent="0.25">
      <c r="W46" s="65"/>
      <c r="X46" s="65"/>
      <c r="Y46" s="67"/>
    </row>
    <row r="47" spans="2:25" x14ac:dyDescent="0.25">
      <c r="W47" s="65"/>
      <c r="X47" s="65"/>
      <c r="Y47" s="67"/>
    </row>
    <row r="48" spans="2:25" x14ac:dyDescent="0.25">
      <c r="W48" s="39"/>
      <c r="X48" s="39"/>
      <c r="Y48" s="39"/>
    </row>
    <row r="49" spans="23:25" x14ac:dyDescent="0.25">
      <c r="W49" s="24"/>
      <c r="X49" s="24"/>
      <c r="Y49" s="24"/>
    </row>
  </sheetData>
  <sheetProtection selectLockedCells="1"/>
  <mergeCells count="20">
    <mergeCell ref="W11:Y11"/>
    <mergeCell ref="W12:Y12"/>
    <mergeCell ref="A1:K2"/>
    <mergeCell ref="L1:V2"/>
    <mergeCell ref="W20:Y20"/>
    <mergeCell ref="W8:Y8"/>
    <mergeCell ref="W9:Y9"/>
    <mergeCell ref="W10:Y10"/>
    <mergeCell ref="G3:H3"/>
    <mergeCell ref="W39:Y39"/>
    <mergeCell ref="W40:Y40"/>
    <mergeCell ref="W41:Y41"/>
    <mergeCell ref="W42:Y42"/>
    <mergeCell ref="W21:Y21"/>
    <mergeCell ref="W27:Y27"/>
    <mergeCell ref="W38:Y38"/>
    <mergeCell ref="W23:Y23"/>
    <mergeCell ref="W24:Y24"/>
    <mergeCell ref="W25:Y25"/>
    <mergeCell ref="W26:Y26"/>
  </mergeCells>
  <conditionalFormatting sqref="C49 N49 C34 N34 C4 N4 C19 N19">
    <cfRule type="cellIs" dxfId="30" priority="6" operator="equal">
      <formula>"Not Selected"</formula>
    </cfRule>
  </conditionalFormatting>
  <hyperlinks>
    <hyperlink ref="W13:Y13" location="'Set1'!A1" display="Data Set # 1"/>
    <hyperlink ref="W20:Y20" location="SAMPLE!A1" display="SAMPLE DATA SET"/>
    <hyperlink ref="W14:Y14" location="'Set2'!C4" display="Data Set # 2"/>
    <hyperlink ref="W15:Y15" location="'Set3'!C4" display="Data Set # 3"/>
    <hyperlink ref="W16:Y16" location="'Set4'!C4" display="Data Set # 4"/>
    <hyperlink ref="W17:Y17" location="'Set5'!C4" display="Data Set # 5"/>
    <hyperlink ref="W18:Y18" location="'Set6'!C4" display="Data Set # 6"/>
    <hyperlink ref="W10:Y10" location="'Data Summary'!A1" display="Data Summary"/>
    <hyperlink ref="W11:Y11" location="'Graphs Summary'!A1" display="Graphs Summary"/>
    <hyperlink ref="W12:Y12" location="PrintCopy!A1" display="Hard-Copy Printouts"/>
    <hyperlink ref="W21:Y21" location="'Instructions Page'!A1" display="Instructions Page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fitToWidth="2" orientation="portrait"/>
  <headerFooter>
    <oddFooter>&amp;C&amp;8Designed By Tim Danes</oddFooter>
  </headerFooter>
  <colBreaks count="1" manualBreakCount="1">
    <brk id="11" max="48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192"/>
  <sheetViews>
    <sheetView showRowColHeaders="0" topLeftCell="B65" zoomScale="75" zoomScaleNormal="75" zoomScalePageLayoutView="75" workbookViewId="0">
      <selection activeCell="Q65" sqref="Q65"/>
    </sheetView>
  </sheetViews>
  <sheetFormatPr defaultColWidth="8.85546875" defaultRowHeight="15" x14ac:dyDescent="0.25"/>
  <cols>
    <col min="1" max="2" width="8.85546875" style="10"/>
    <col min="3" max="3" width="10.85546875" style="10" customWidth="1"/>
    <col min="4" max="10" width="8.85546875" style="10"/>
    <col min="11" max="11" width="3.42578125" style="10" customWidth="1"/>
    <col min="12" max="12" width="8.85546875" style="10"/>
    <col min="13" max="15" width="7.140625" style="10" customWidth="1"/>
    <col min="16" max="16" width="8.85546875" style="10"/>
    <col min="17" max="17" width="17.42578125" style="10" customWidth="1"/>
    <col min="18" max="18" width="28.28515625" style="10" customWidth="1"/>
    <col min="19" max="19" width="25.140625" style="107" customWidth="1"/>
    <col min="20" max="22" width="9.140625" style="106" customWidth="1"/>
    <col min="23" max="26" width="8.85546875" style="69"/>
    <col min="27" max="16384" width="8.85546875" style="10"/>
  </cols>
  <sheetData>
    <row r="1" spans="2:22" ht="21" x14ac:dyDescent="0.35">
      <c r="B1" s="12" t="s">
        <v>135</v>
      </c>
      <c r="C1" s="13"/>
      <c r="G1" s="14" t="s">
        <v>25</v>
      </c>
      <c r="H1" s="15"/>
      <c r="I1" s="15"/>
      <c r="J1" s="15"/>
      <c r="K1" s="15"/>
      <c r="L1" s="15"/>
      <c r="M1" s="15"/>
      <c r="N1" s="15"/>
      <c r="O1" s="15"/>
      <c r="S1" s="105">
        <f t="shared" ref="S1" si="0">S25-0.5</f>
        <v>2</v>
      </c>
    </row>
    <row r="2" spans="2:22" ht="15.75" customHeight="1" x14ac:dyDescent="0.25">
      <c r="M2" s="271" t="s">
        <v>106</v>
      </c>
      <c r="S2" s="105">
        <f t="shared" ref="S2:S53" si="1">S1+0.125</f>
        <v>2.125</v>
      </c>
      <c r="T2" s="106">
        <v>0</v>
      </c>
      <c r="U2" s="106">
        <v>0</v>
      </c>
      <c r="V2" s="106" t="s">
        <v>117</v>
      </c>
    </row>
    <row r="3" spans="2:22" ht="21" customHeight="1" x14ac:dyDescent="0.25">
      <c r="L3" s="32"/>
      <c r="M3" s="271"/>
      <c r="N3" s="271" t="s">
        <v>107</v>
      </c>
      <c r="O3" s="273" t="s">
        <v>108</v>
      </c>
      <c r="P3" s="108"/>
      <c r="S3" s="105">
        <f t="shared" si="1"/>
        <v>2.25</v>
      </c>
      <c r="V3" s="106" t="s">
        <v>118</v>
      </c>
    </row>
    <row r="4" spans="2:22" ht="21" x14ac:dyDescent="0.25">
      <c r="L4" s="32"/>
      <c r="M4" s="271"/>
      <c r="N4" s="271"/>
      <c r="O4" s="273"/>
      <c r="P4" s="108"/>
      <c r="Q4" s="10" t="s">
        <v>27</v>
      </c>
      <c r="S4" s="105">
        <f t="shared" si="1"/>
        <v>2.375</v>
      </c>
      <c r="V4" s="106" t="s">
        <v>119</v>
      </c>
    </row>
    <row r="5" spans="2:22" x14ac:dyDescent="0.25">
      <c r="L5" s="164" t="s">
        <v>31</v>
      </c>
      <c r="M5" s="271"/>
      <c r="N5" s="271"/>
      <c r="O5" s="273"/>
      <c r="P5" s="108"/>
      <c r="Q5" s="10" t="s">
        <v>28</v>
      </c>
      <c r="S5" s="105">
        <f t="shared" si="1"/>
        <v>2.5</v>
      </c>
      <c r="V5" s="106" t="s">
        <v>120</v>
      </c>
    </row>
    <row r="6" spans="2:22" x14ac:dyDescent="0.25">
      <c r="L6" s="164"/>
      <c r="M6" s="271"/>
      <c r="N6" s="271"/>
      <c r="O6" s="273"/>
      <c r="P6" s="108"/>
      <c r="Q6" s="16" t="s">
        <v>29</v>
      </c>
    </row>
    <row r="7" spans="2:22" x14ac:dyDescent="0.25">
      <c r="L7" s="164"/>
      <c r="M7" s="271"/>
      <c r="N7" s="271"/>
      <c r="O7" s="273"/>
      <c r="P7" s="108"/>
      <c r="Q7" s="104" t="s">
        <v>136</v>
      </c>
    </row>
    <row r="8" spans="2:22" x14ac:dyDescent="0.25">
      <c r="L8" s="163"/>
      <c r="M8" s="272"/>
      <c r="N8" s="272"/>
      <c r="O8" s="272"/>
      <c r="P8" s="109"/>
      <c r="Q8" s="104" t="s">
        <v>137</v>
      </c>
    </row>
    <row r="9" spans="2:22" ht="18.75" x14ac:dyDescent="0.25">
      <c r="L9" s="44"/>
      <c r="M9" s="41"/>
      <c r="N9" s="42"/>
      <c r="O9" s="43"/>
      <c r="P9" s="102"/>
      <c r="Q9" s="104" t="s">
        <v>138</v>
      </c>
      <c r="S9" s="107" t="s">
        <v>26</v>
      </c>
    </row>
    <row r="10" spans="2:22" ht="18.75" x14ac:dyDescent="0.25">
      <c r="L10" s="44"/>
      <c r="M10" s="41"/>
      <c r="N10" s="42"/>
      <c r="O10" s="43"/>
      <c r="P10" s="102"/>
      <c r="Q10" s="104" t="s">
        <v>139</v>
      </c>
    </row>
    <row r="11" spans="2:22" ht="18.75" x14ac:dyDescent="0.25">
      <c r="L11" s="44"/>
      <c r="M11" s="41"/>
      <c r="N11" s="42"/>
      <c r="O11" s="43"/>
      <c r="P11" s="102"/>
      <c r="Q11" s="104" t="s">
        <v>140</v>
      </c>
    </row>
    <row r="12" spans="2:22" ht="18.75" x14ac:dyDescent="0.25">
      <c r="L12" s="44"/>
      <c r="M12" s="41"/>
      <c r="N12" s="42"/>
      <c r="O12" s="43"/>
      <c r="P12" s="102"/>
      <c r="Q12" s="104" t="s">
        <v>141</v>
      </c>
    </row>
    <row r="13" spans="2:22" ht="18.75" x14ac:dyDescent="0.25">
      <c r="L13" s="44"/>
      <c r="M13" s="41"/>
      <c r="N13" s="42"/>
      <c r="O13" s="43"/>
      <c r="P13" s="102"/>
      <c r="Q13" s="104" t="s">
        <v>142</v>
      </c>
    </row>
    <row r="14" spans="2:22" x14ac:dyDescent="0.25">
      <c r="Q14" s="104" t="s">
        <v>143</v>
      </c>
    </row>
    <row r="17" spans="1:22" ht="21" x14ac:dyDescent="0.35">
      <c r="Q17" s="68" t="s">
        <v>30</v>
      </c>
    </row>
    <row r="18" spans="1:22" x14ac:dyDescent="0.25">
      <c r="Q18" s="10" t="s">
        <v>69</v>
      </c>
    </row>
    <row r="19" spans="1:22" x14ac:dyDescent="0.25">
      <c r="B19" s="270" t="s">
        <v>114</v>
      </c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70"/>
      <c r="N19" s="270"/>
      <c r="O19" s="270"/>
    </row>
    <row r="20" spans="1:22" x14ac:dyDescent="0.25">
      <c r="B20" s="270" t="s">
        <v>115</v>
      </c>
      <c r="C20" s="270"/>
      <c r="D20" s="270"/>
      <c r="E20" s="270"/>
      <c r="F20" s="270"/>
      <c r="G20" s="270"/>
      <c r="H20" s="270" t="s">
        <v>116</v>
      </c>
      <c r="I20" s="270"/>
      <c r="J20" s="270"/>
      <c r="K20" s="270"/>
      <c r="L20" s="270"/>
      <c r="M20" s="270"/>
      <c r="N20" s="270"/>
      <c r="O20" s="270"/>
    </row>
    <row r="21" spans="1:22" ht="60" customHeight="1" x14ac:dyDescent="0.25">
      <c r="A21" s="103" t="s">
        <v>110</v>
      </c>
      <c r="B21" s="274"/>
      <c r="C21" s="274"/>
      <c r="D21" s="274"/>
      <c r="E21" s="274"/>
      <c r="F21" s="274"/>
      <c r="G21" s="274"/>
      <c r="H21" s="270"/>
      <c r="I21" s="270"/>
      <c r="J21" s="270"/>
      <c r="K21" s="270"/>
      <c r="L21" s="270"/>
      <c r="M21" s="270"/>
      <c r="N21" s="270"/>
      <c r="O21" s="270"/>
    </row>
    <row r="22" spans="1:22" ht="60" customHeight="1" x14ac:dyDescent="0.25">
      <c r="A22" s="103" t="s">
        <v>111</v>
      </c>
      <c r="B22" s="274"/>
      <c r="C22" s="274"/>
      <c r="D22" s="274"/>
      <c r="E22" s="274"/>
      <c r="F22" s="274"/>
      <c r="G22" s="274"/>
      <c r="H22" s="270"/>
      <c r="I22" s="270"/>
      <c r="J22" s="270"/>
      <c r="K22" s="270"/>
      <c r="L22" s="270"/>
      <c r="M22" s="270"/>
      <c r="N22" s="270"/>
      <c r="O22" s="270"/>
    </row>
    <row r="23" spans="1:22" ht="60" customHeight="1" x14ac:dyDescent="0.25">
      <c r="A23" s="103" t="s">
        <v>112</v>
      </c>
      <c r="B23" s="274"/>
      <c r="C23" s="274"/>
      <c r="D23" s="274"/>
      <c r="E23" s="274"/>
      <c r="F23" s="274"/>
      <c r="G23" s="274"/>
      <c r="H23" s="270"/>
      <c r="I23" s="270"/>
      <c r="J23" s="270"/>
      <c r="K23" s="270"/>
      <c r="L23" s="270"/>
      <c r="M23" s="270"/>
      <c r="N23" s="270"/>
      <c r="O23" s="270"/>
    </row>
    <row r="24" spans="1:22" ht="60" customHeight="1" x14ac:dyDescent="0.25">
      <c r="A24" s="103" t="s">
        <v>113</v>
      </c>
      <c r="B24" s="274"/>
      <c r="C24" s="274"/>
      <c r="D24" s="274"/>
      <c r="E24" s="274"/>
      <c r="F24" s="274"/>
      <c r="G24" s="274"/>
      <c r="H24" s="270"/>
      <c r="I24" s="270"/>
      <c r="J24" s="270"/>
      <c r="K24" s="270"/>
      <c r="L24" s="270"/>
      <c r="M24" s="270"/>
      <c r="N24" s="270"/>
      <c r="O24" s="270"/>
    </row>
    <row r="25" spans="1:22" ht="21" x14ac:dyDescent="0.35">
      <c r="B25" s="12" t="s">
        <v>134</v>
      </c>
      <c r="C25" s="13"/>
      <c r="G25" s="14" t="s">
        <v>25</v>
      </c>
      <c r="H25" s="15"/>
      <c r="I25" s="15"/>
      <c r="J25" s="15"/>
      <c r="K25" s="15"/>
      <c r="L25" s="15"/>
      <c r="M25" s="15"/>
      <c r="N25" s="15"/>
      <c r="O25" s="15"/>
      <c r="S25" s="105">
        <f t="shared" ref="S25" si="2">S49-0.5</f>
        <v>2.5</v>
      </c>
    </row>
    <row r="26" spans="1:22" ht="15.75" customHeight="1" x14ac:dyDescent="0.25">
      <c r="M26" s="271" t="s">
        <v>106</v>
      </c>
      <c r="S26" s="105">
        <f t="shared" ref="S26:S27" si="3">S25+0.125</f>
        <v>2.625</v>
      </c>
      <c r="T26" s="106">
        <v>0</v>
      </c>
      <c r="U26" s="106">
        <v>0</v>
      </c>
      <c r="V26" s="106" t="s">
        <v>117</v>
      </c>
    </row>
    <row r="27" spans="1:22" ht="21" customHeight="1" x14ac:dyDescent="0.25">
      <c r="L27" s="32"/>
      <c r="M27" s="271"/>
      <c r="N27" s="271" t="s">
        <v>107</v>
      </c>
      <c r="O27" s="273" t="s">
        <v>108</v>
      </c>
      <c r="P27" s="108"/>
      <c r="S27" s="105">
        <f t="shared" si="3"/>
        <v>2.75</v>
      </c>
      <c r="V27" s="106" t="s">
        <v>118</v>
      </c>
    </row>
    <row r="28" spans="1:22" ht="21" x14ac:dyDescent="0.25">
      <c r="L28" s="32"/>
      <c r="M28" s="271"/>
      <c r="N28" s="271"/>
      <c r="O28" s="273"/>
      <c r="P28" s="108"/>
      <c r="Q28" s="10" t="s">
        <v>27</v>
      </c>
      <c r="S28" s="105">
        <f t="shared" si="1"/>
        <v>2.875</v>
      </c>
      <c r="V28" s="106" t="s">
        <v>119</v>
      </c>
    </row>
    <row r="29" spans="1:22" x14ac:dyDescent="0.25">
      <c r="L29" s="164" t="s">
        <v>31</v>
      </c>
      <c r="M29" s="271"/>
      <c r="N29" s="271"/>
      <c r="O29" s="273"/>
      <c r="P29" s="108"/>
      <c r="Q29" s="10" t="s">
        <v>28</v>
      </c>
      <c r="S29" s="105">
        <f t="shared" si="1"/>
        <v>3</v>
      </c>
      <c r="V29" s="106" t="s">
        <v>120</v>
      </c>
    </row>
    <row r="30" spans="1:22" x14ac:dyDescent="0.25">
      <c r="L30" s="164"/>
      <c r="M30" s="271"/>
      <c r="N30" s="271"/>
      <c r="O30" s="273"/>
      <c r="P30" s="108"/>
      <c r="Q30" s="16" t="s">
        <v>29</v>
      </c>
    </row>
    <row r="31" spans="1:22" x14ac:dyDescent="0.25">
      <c r="L31" s="164"/>
      <c r="M31" s="271"/>
      <c r="N31" s="271"/>
      <c r="O31" s="273"/>
      <c r="P31" s="108"/>
      <c r="Q31" s="104" t="s">
        <v>136</v>
      </c>
    </row>
    <row r="32" spans="1:22" x14ac:dyDescent="0.25">
      <c r="L32" s="163"/>
      <c r="M32" s="272"/>
      <c r="N32" s="272"/>
      <c r="O32" s="272"/>
      <c r="P32" s="109"/>
      <c r="Q32" s="104" t="s">
        <v>137</v>
      </c>
    </row>
    <row r="33" spans="1:19" ht="18.75" x14ac:dyDescent="0.25">
      <c r="L33" s="44"/>
      <c r="M33" s="41"/>
      <c r="N33" s="42"/>
      <c r="O33" s="43"/>
      <c r="P33" s="102"/>
      <c r="Q33" s="104" t="s">
        <v>138</v>
      </c>
      <c r="S33" s="107" t="s">
        <v>26</v>
      </c>
    </row>
    <row r="34" spans="1:19" ht="18.75" x14ac:dyDescent="0.25">
      <c r="L34" s="44"/>
      <c r="M34" s="41"/>
      <c r="N34" s="42"/>
      <c r="O34" s="43"/>
      <c r="P34" s="102"/>
      <c r="Q34" s="104" t="s">
        <v>139</v>
      </c>
    </row>
    <row r="35" spans="1:19" ht="18.75" x14ac:dyDescent="0.25">
      <c r="L35" s="44"/>
      <c r="M35" s="41"/>
      <c r="N35" s="42"/>
      <c r="O35" s="43"/>
      <c r="P35" s="102"/>
      <c r="Q35" s="104" t="s">
        <v>140</v>
      </c>
    </row>
    <row r="36" spans="1:19" ht="18.75" x14ac:dyDescent="0.25">
      <c r="L36" s="44"/>
      <c r="M36" s="41"/>
      <c r="N36" s="42"/>
      <c r="O36" s="43"/>
      <c r="P36" s="102"/>
      <c r="Q36" s="104" t="s">
        <v>141</v>
      </c>
    </row>
    <row r="37" spans="1:19" ht="18.75" x14ac:dyDescent="0.25">
      <c r="L37" s="44"/>
      <c r="M37" s="41"/>
      <c r="N37" s="42"/>
      <c r="O37" s="43"/>
      <c r="P37" s="102"/>
      <c r="Q37" s="104" t="s">
        <v>142</v>
      </c>
    </row>
    <row r="38" spans="1:19" x14ac:dyDescent="0.25">
      <c r="Q38" s="104" t="s">
        <v>143</v>
      </c>
    </row>
    <row r="41" spans="1:19" ht="21" x14ac:dyDescent="0.35">
      <c r="Q41" s="68" t="s">
        <v>30</v>
      </c>
    </row>
    <row r="42" spans="1:19" x14ac:dyDescent="0.25">
      <c r="Q42" s="10" t="s">
        <v>69</v>
      </c>
    </row>
    <row r="43" spans="1:19" x14ac:dyDescent="0.25">
      <c r="B43" s="270" t="s">
        <v>114</v>
      </c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270"/>
      <c r="O43" s="270"/>
    </row>
    <row r="44" spans="1:19" x14ac:dyDescent="0.25">
      <c r="B44" s="270" t="s">
        <v>115</v>
      </c>
      <c r="C44" s="270"/>
      <c r="D44" s="270"/>
      <c r="E44" s="270"/>
      <c r="F44" s="270"/>
      <c r="G44" s="270"/>
      <c r="H44" s="270" t="s">
        <v>116</v>
      </c>
      <c r="I44" s="270"/>
      <c r="J44" s="270"/>
      <c r="K44" s="270"/>
      <c r="L44" s="270"/>
      <c r="M44" s="270"/>
      <c r="N44" s="270"/>
      <c r="O44" s="270"/>
    </row>
    <row r="45" spans="1:19" ht="60" customHeight="1" x14ac:dyDescent="0.25">
      <c r="A45" s="103" t="s">
        <v>110</v>
      </c>
      <c r="B45" s="274"/>
      <c r="C45" s="274"/>
      <c r="D45" s="274"/>
      <c r="E45" s="274"/>
      <c r="F45" s="274"/>
      <c r="G45" s="274"/>
      <c r="H45" s="270"/>
      <c r="I45" s="270"/>
      <c r="J45" s="270"/>
      <c r="K45" s="270"/>
      <c r="L45" s="270"/>
      <c r="M45" s="270"/>
      <c r="N45" s="270"/>
      <c r="O45" s="270"/>
    </row>
    <row r="46" spans="1:19" ht="60" customHeight="1" x14ac:dyDescent="0.25">
      <c r="A46" s="103" t="s">
        <v>111</v>
      </c>
      <c r="B46" s="274"/>
      <c r="C46" s="274"/>
      <c r="D46" s="274"/>
      <c r="E46" s="274"/>
      <c r="F46" s="274"/>
      <c r="G46" s="274"/>
      <c r="H46" s="270"/>
      <c r="I46" s="270"/>
      <c r="J46" s="270"/>
      <c r="K46" s="270"/>
      <c r="L46" s="270"/>
      <c r="M46" s="270"/>
      <c r="N46" s="270"/>
      <c r="O46" s="270"/>
    </row>
    <row r="47" spans="1:19" ht="60" customHeight="1" x14ac:dyDescent="0.25">
      <c r="A47" s="103" t="s">
        <v>112</v>
      </c>
      <c r="B47" s="274"/>
      <c r="C47" s="274"/>
      <c r="D47" s="274"/>
      <c r="E47" s="274"/>
      <c r="F47" s="274"/>
      <c r="G47" s="274"/>
      <c r="H47" s="270"/>
      <c r="I47" s="270"/>
      <c r="J47" s="270"/>
      <c r="K47" s="270"/>
      <c r="L47" s="270"/>
      <c r="M47" s="270"/>
      <c r="N47" s="270"/>
      <c r="O47" s="270"/>
    </row>
    <row r="48" spans="1:19" ht="60" customHeight="1" x14ac:dyDescent="0.25">
      <c r="A48" s="103" t="s">
        <v>113</v>
      </c>
      <c r="B48" s="274"/>
      <c r="C48" s="274"/>
      <c r="D48" s="274"/>
      <c r="E48" s="274"/>
      <c r="F48" s="274"/>
      <c r="G48" s="274"/>
      <c r="H48" s="270"/>
      <c r="I48" s="270"/>
      <c r="J48" s="270"/>
      <c r="K48" s="270"/>
      <c r="L48" s="270"/>
      <c r="M48" s="270"/>
      <c r="N48" s="270"/>
      <c r="O48" s="270"/>
    </row>
    <row r="49" spans="2:22" ht="21" x14ac:dyDescent="0.35">
      <c r="B49" s="12" t="s">
        <v>133</v>
      </c>
      <c r="C49" s="13"/>
      <c r="G49" s="14" t="s">
        <v>25</v>
      </c>
      <c r="H49" s="15"/>
      <c r="I49" s="15"/>
      <c r="J49" s="15"/>
      <c r="K49" s="15"/>
      <c r="L49" s="15"/>
      <c r="M49" s="15"/>
      <c r="N49" s="15"/>
      <c r="O49" s="15"/>
      <c r="S49" s="105">
        <f t="shared" ref="S49" si="4">S73-0.5</f>
        <v>3</v>
      </c>
    </row>
    <row r="50" spans="2:22" ht="15.75" customHeight="1" x14ac:dyDescent="0.25">
      <c r="M50" s="271" t="s">
        <v>106</v>
      </c>
      <c r="S50" s="105">
        <f t="shared" ref="S50:S51" si="5">S49+0.125</f>
        <v>3.125</v>
      </c>
      <c r="T50" s="106">
        <v>0</v>
      </c>
      <c r="U50" s="106">
        <v>0</v>
      </c>
      <c r="V50" s="106" t="s">
        <v>117</v>
      </c>
    </row>
    <row r="51" spans="2:22" ht="21" customHeight="1" x14ac:dyDescent="0.25">
      <c r="L51" s="32"/>
      <c r="M51" s="271"/>
      <c r="N51" s="271" t="s">
        <v>107</v>
      </c>
      <c r="O51" s="273" t="s">
        <v>108</v>
      </c>
      <c r="P51" s="108"/>
      <c r="S51" s="105">
        <f t="shared" si="5"/>
        <v>3.25</v>
      </c>
      <c r="V51" s="106" t="s">
        <v>118</v>
      </c>
    </row>
    <row r="52" spans="2:22" ht="21" x14ac:dyDescent="0.25">
      <c r="L52" s="32"/>
      <c r="M52" s="271"/>
      <c r="N52" s="271"/>
      <c r="O52" s="273"/>
      <c r="P52" s="108"/>
      <c r="Q52" s="10" t="s">
        <v>27</v>
      </c>
      <c r="S52" s="105">
        <f t="shared" si="1"/>
        <v>3.375</v>
      </c>
      <c r="V52" s="106" t="s">
        <v>119</v>
      </c>
    </row>
    <row r="53" spans="2:22" x14ac:dyDescent="0.25">
      <c r="L53" s="164" t="s">
        <v>31</v>
      </c>
      <c r="M53" s="271"/>
      <c r="N53" s="271"/>
      <c r="O53" s="273"/>
      <c r="P53" s="108"/>
      <c r="Q53" s="10" t="s">
        <v>28</v>
      </c>
      <c r="S53" s="105">
        <f t="shared" si="1"/>
        <v>3.5</v>
      </c>
      <c r="V53" s="106" t="s">
        <v>120</v>
      </c>
    </row>
    <row r="54" spans="2:22" x14ac:dyDescent="0.25">
      <c r="L54" s="164"/>
      <c r="M54" s="271"/>
      <c r="N54" s="271"/>
      <c r="O54" s="273"/>
      <c r="P54" s="108"/>
      <c r="Q54" s="16" t="s">
        <v>29</v>
      </c>
    </row>
    <row r="55" spans="2:22" x14ac:dyDescent="0.25">
      <c r="L55" s="164"/>
      <c r="M55" s="271"/>
      <c r="N55" s="271"/>
      <c r="O55" s="273"/>
      <c r="P55" s="108"/>
      <c r="Q55" s="104" t="s">
        <v>136</v>
      </c>
    </row>
    <row r="56" spans="2:22" x14ac:dyDescent="0.25">
      <c r="L56" s="163"/>
      <c r="M56" s="272"/>
      <c r="N56" s="272"/>
      <c r="O56" s="272"/>
      <c r="P56" s="109"/>
      <c r="Q56" s="104" t="s">
        <v>137</v>
      </c>
    </row>
    <row r="57" spans="2:22" ht="18.75" x14ac:dyDescent="0.25">
      <c r="L57" s="44"/>
      <c r="M57" s="41"/>
      <c r="N57" s="42"/>
      <c r="O57" s="43"/>
      <c r="P57" s="102"/>
      <c r="Q57" s="104" t="s">
        <v>138</v>
      </c>
      <c r="S57" s="107" t="s">
        <v>26</v>
      </c>
    </row>
    <row r="58" spans="2:22" ht="18.75" x14ac:dyDescent="0.25">
      <c r="L58" s="44"/>
      <c r="M58" s="41"/>
      <c r="N58" s="42"/>
      <c r="O58" s="43"/>
      <c r="P58" s="102"/>
      <c r="Q58" s="104" t="s">
        <v>139</v>
      </c>
    </row>
    <row r="59" spans="2:22" ht="18.75" x14ac:dyDescent="0.25">
      <c r="L59" s="44"/>
      <c r="M59" s="41"/>
      <c r="N59" s="42"/>
      <c r="O59" s="43"/>
      <c r="P59" s="102"/>
      <c r="Q59" s="104" t="s">
        <v>140</v>
      </c>
    </row>
    <row r="60" spans="2:22" ht="18.75" x14ac:dyDescent="0.25">
      <c r="L60" s="44"/>
      <c r="M60" s="41"/>
      <c r="N60" s="42"/>
      <c r="O60" s="43"/>
      <c r="P60" s="102"/>
      <c r="Q60" s="104" t="s">
        <v>141</v>
      </c>
    </row>
    <row r="61" spans="2:22" ht="18.75" x14ac:dyDescent="0.25">
      <c r="L61" s="44"/>
      <c r="M61" s="41"/>
      <c r="N61" s="42"/>
      <c r="O61" s="43"/>
      <c r="P61" s="102"/>
      <c r="Q61" s="104" t="s">
        <v>142</v>
      </c>
    </row>
    <row r="62" spans="2:22" x14ac:dyDescent="0.25">
      <c r="Q62" s="104" t="s">
        <v>143</v>
      </c>
    </row>
    <row r="65" spans="1:22" ht="21" x14ac:dyDescent="0.35">
      <c r="Q65" s="68" t="s">
        <v>30</v>
      </c>
    </row>
    <row r="66" spans="1:22" x14ac:dyDescent="0.25">
      <c r="Q66" s="10" t="s">
        <v>69</v>
      </c>
    </row>
    <row r="67" spans="1:22" x14ac:dyDescent="0.25">
      <c r="B67" s="270" t="s">
        <v>114</v>
      </c>
      <c r="C67" s="270"/>
      <c r="D67" s="270"/>
      <c r="E67" s="270"/>
      <c r="F67" s="270"/>
      <c r="G67" s="270"/>
      <c r="H67" s="270"/>
      <c r="I67" s="270"/>
      <c r="J67" s="270"/>
      <c r="K67" s="270"/>
      <c r="L67" s="270"/>
      <c r="M67" s="270"/>
      <c r="N67" s="270"/>
      <c r="O67" s="270"/>
    </row>
    <row r="68" spans="1:22" x14ac:dyDescent="0.25">
      <c r="B68" s="270" t="s">
        <v>115</v>
      </c>
      <c r="C68" s="270"/>
      <c r="D68" s="270"/>
      <c r="E68" s="270"/>
      <c r="F68" s="270"/>
      <c r="G68" s="270"/>
      <c r="H68" s="270" t="s">
        <v>116</v>
      </c>
      <c r="I68" s="270"/>
      <c r="J68" s="270"/>
      <c r="K68" s="270"/>
      <c r="L68" s="270"/>
      <c r="M68" s="270"/>
      <c r="N68" s="270"/>
      <c r="O68" s="270"/>
    </row>
    <row r="69" spans="1:22" ht="60" customHeight="1" x14ac:dyDescent="0.25">
      <c r="A69" s="103" t="s">
        <v>110</v>
      </c>
      <c r="B69" s="274"/>
      <c r="C69" s="274"/>
      <c r="D69" s="274"/>
      <c r="E69" s="274"/>
      <c r="F69" s="274"/>
      <c r="G69" s="274"/>
      <c r="H69" s="270"/>
      <c r="I69" s="270"/>
      <c r="J69" s="270"/>
      <c r="K69" s="270"/>
      <c r="L69" s="270"/>
      <c r="M69" s="270"/>
      <c r="N69" s="270"/>
      <c r="O69" s="270"/>
    </row>
    <row r="70" spans="1:22" ht="60" customHeight="1" x14ac:dyDescent="0.25">
      <c r="A70" s="103" t="s">
        <v>111</v>
      </c>
      <c r="B70" s="274"/>
      <c r="C70" s="274"/>
      <c r="D70" s="274"/>
      <c r="E70" s="274"/>
      <c r="F70" s="274"/>
      <c r="G70" s="274"/>
      <c r="H70" s="270"/>
      <c r="I70" s="270"/>
      <c r="J70" s="270"/>
      <c r="K70" s="270"/>
      <c r="L70" s="270"/>
      <c r="M70" s="270"/>
      <c r="N70" s="270"/>
      <c r="O70" s="270"/>
    </row>
    <row r="71" spans="1:22" ht="60" customHeight="1" x14ac:dyDescent="0.25">
      <c r="A71" s="103" t="s">
        <v>112</v>
      </c>
      <c r="B71" s="274"/>
      <c r="C71" s="274"/>
      <c r="D71" s="274"/>
      <c r="E71" s="274"/>
      <c r="F71" s="274"/>
      <c r="G71" s="274"/>
      <c r="H71" s="270"/>
      <c r="I71" s="270"/>
      <c r="J71" s="270"/>
      <c r="K71" s="270"/>
      <c r="L71" s="270"/>
      <c r="M71" s="270"/>
      <c r="N71" s="270"/>
      <c r="O71" s="270"/>
    </row>
    <row r="72" spans="1:22" ht="60" customHeight="1" x14ac:dyDescent="0.25">
      <c r="A72" s="103" t="s">
        <v>113</v>
      </c>
      <c r="B72" s="274"/>
      <c r="C72" s="274"/>
      <c r="D72" s="274"/>
      <c r="E72" s="274"/>
      <c r="F72" s="274"/>
      <c r="G72" s="274"/>
      <c r="H72" s="270"/>
      <c r="I72" s="270"/>
      <c r="J72" s="270"/>
      <c r="K72" s="270"/>
      <c r="L72" s="270"/>
      <c r="M72" s="270"/>
      <c r="N72" s="270"/>
      <c r="O72" s="270"/>
    </row>
    <row r="73" spans="1:22" ht="21" x14ac:dyDescent="0.35">
      <c r="B73" s="12" t="s">
        <v>132</v>
      </c>
      <c r="C73" s="13"/>
      <c r="G73" s="14" t="s">
        <v>25</v>
      </c>
      <c r="H73" s="15"/>
      <c r="I73" s="15"/>
      <c r="J73" s="15"/>
      <c r="K73" s="15"/>
      <c r="L73" s="15"/>
      <c r="M73" s="15"/>
      <c r="N73" s="15"/>
      <c r="O73" s="15"/>
      <c r="S73" s="105">
        <f t="shared" ref="S73" si="6">S97-0.5</f>
        <v>3.5</v>
      </c>
    </row>
    <row r="74" spans="1:22" ht="15.75" customHeight="1" x14ac:dyDescent="0.25">
      <c r="M74" s="271" t="s">
        <v>106</v>
      </c>
      <c r="S74" s="105">
        <f t="shared" ref="S74:S77" si="7">S73+0.125</f>
        <v>3.625</v>
      </c>
      <c r="T74" s="106">
        <v>0</v>
      </c>
      <c r="U74" s="106">
        <v>0</v>
      </c>
      <c r="V74" s="106" t="s">
        <v>117</v>
      </c>
    </row>
    <row r="75" spans="1:22" ht="21" customHeight="1" x14ac:dyDescent="0.25">
      <c r="L75" s="32"/>
      <c r="M75" s="271"/>
      <c r="N75" s="271" t="s">
        <v>107</v>
      </c>
      <c r="O75" s="273" t="s">
        <v>108</v>
      </c>
      <c r="P75" s="108"/>
      <c r="S75" s="105">
        <f t="shared" si="7"/>
        <v>3.75</v>
      </c>
      <c r="V75" s="106" t="s">
        <v>118</v>
      </c>
    </row>
    <row r="76" spans="1:22" ht="21" x14ac:dyDescent="0.25">
      <c r="L76" s="32"/>
      <c r="M76" s="271"/>
      <c r="N76" s="271"/>
      <c r="O76" s="273"/>
      <c r="P76" s="108"/>
      <c r="Q76" s="10" t="s">
        <v>27</v>
      </c>
      <c r="S76" s="105">
        <f t="shared" si="7"/>
        <v>3.875</v>
      </c>
      <c r="V76" s="106" t="s">
        <v>119</v>
      </c>
    </row>
    <row r="77" spans="1:22" x14ac:dyDescent="0.25">
      <c r="L77" s="164" t="s">
        <v>31</v>
      </c>
      <c r="M77" s="271"/>
      <c r="N77" s="271"/>
      <c r="O77" s="273"/>
      <c r="P77" s="108"/>
      <c r="Q77" s="10" t="s">
        <v>28</v>
      </c>
      <c r="S77" s="105">
        <f t="shared" si="7"/>
        <v>4</v>
      </c>
      <c r="V77" s="106" t="s">
        <v>120</v>
      </c>
    </row>
    <row r="78" spans="1:22" x14ac:dyDescent="0.25">
      <c r="L78" s="164"/>
      <c r="M78" s="271"/>
      <c r="N78" s="271"/>
      <c r="O78" s="273"/>
      <c r="P78" s="108"/>
      <c r="Q78" s="16" t="s">
        <v>29</v>
      </c>
    </row>
    <row r="79" spans="1:22" x14ac:dyDescent="0.25">
      <c r="L79" s="164"/>
      <c r="M79" s="271"/>
      <c r="N79" s="271"/>
      <c r="O79" s="273"/>
      <c r="P79" s="108"/>
      <c r="Q79" s="104" t="s">
        <v>136</v>
      </c>
    </row>
    <row r="80" spans="1:22" x14ac:dyDescent="0.25">
      <c r="L80" s="163"/>
      <c r="M80" s="272"/>
      <c r="N80" s="272"/>
      <c r="O80" s="272"/>
      <c r="P80" s="109"/>
      <c r="Q80" s="104" t="s">
        <v>137</v>
      </c>
    </row>
    <row r="81" spans="1:19" ht="18.75" x14ac:dyDescent="0.25">
      <c r="L81" s="44"/>
      <c r="M81" s="41"/>
      <c r="N81" s="42"/>
      <c r="O81" s="43"/>
      <c r="P81" s="102"/>
      <c r="Q81" s="104" t="s">
        <v>138</v>
      </c>
      <c r="S81" s="107" t="s">
        <v>26</v>
      </c>
    </row>
    <row r="82" spans="1:19" ht="18.75" x14ac:dyDescent="0.25">
      <c r="L82" s="44"/>
      <c r="M82" s="41"/>
      <c r="N82" s="42"/>
      <c r="O82" s="43"/>
      <c r="P82" s="102"/>
      <c r="Q82" s="104" t="s">
        <v>139</v>
      </c>
    </row>
    <row r="83" spans="1:19" ht="18.75" x14ac:dyDescent="0.25">
      <c r="L83" s="44"/>
      <c r="M83" s="41"/>
      <c r="N83" s="42"/>
      <c r="O83" s="43"/>
      <c r="P83" s="102"/>
      <c r="Q83" s="104" t="s">
        <v>140</v>
      </c>
    </row>
    <row r="84" spans="1:19" ht="18.75" x14ac:dyDescent="0.25">
      <c r="L84" s="44"/>
      <c r="M84" s="41"/>
      <c r="N84" s="42"/>
      <c r="O84" s="43"/>
      <c r="P84" s="102"/>
      <c r="Q84" s="104" t="s">
        <v>141</v>
      </c>
    </row>
    <row r="85" spans="1:19" ht="18.75" x14ac:dyDescent="0.25">
      <c r="L85" s="44"/>
      <c r="M85" s="41"/>
      <c r="N85" s="42"/>
      <c r="O85" s="43"/>
      <c r="P85" s="102"/>
      <c r="Q85" s="104" t="s">
        <v>142</v>
      </c>
    </row>
    <row r="86" spans="1:19" x14ac:dyDescent="0.25">
      <c r="Q86" s="104" t="s">
        <v>143</v>
      </c>
    </row>
    <row r="89" spans="1:19" ht="21" x14ac:dyDescent="0.35">
      <c r="Q89" s="68" t="s">
        <v>30</v>
      </c>
    </row>
    <row r="90" spans="1:19" x14ac:dyDescent="0.25">
      <c r="Q90" s="10" t="s">
        <v>69</v>
      </c>
    </row>
    <row r="91" spans="1:19" x14ac:dyDescent="0.25">
      <c r="B91" s="270" t="s">
        <v>114</v>
      </c>
      <c r="C91" s="270"/>
      <c r="D91" s="270"/>
      <c r="E91" s="270"/>
      <c r="F91" s="270"/>
      <c r="G91" s="270"/>
      <c r="H91" s="270"/>
      <c r="I91" s="270"/>
      <c r="J91" s="270"/>
      <c r="K91" s="270"/>
      <c r="L91" s="270"/>
      <c r="M91" s="270"/>
      <c r="N91" s="270"/>
      <c r="O91" s="270"/>
    </row>
    <row r="92" spans="1:19" x14ac:dyDescent="0.25">
      <c r="B92" s="270" t="s">
        <v>115</v>
      </c>
      <c r="C92" s="270"/>
      <c r="D92" s="270"/>
      <c r="E92" s="270"/>
      <c r="F92" s="270"/>
      <c r="G92" s="270"/>
      <c r="H92" s="270" t="s">
        <v>116</v>
      </c>
      <c r="I92" s="270"/>
      <c r="J92" s="270"/>
      <c r="K92" s="270"/>
      <c r="L92" s="270"/>
      <c r="M92" s="270"/>
      <c r="N92" s="270"/>
      <c r="O92" s="270"/>
    </row>
    <row r="93" spans="1:19" ht="60" customHeight="1" x14ac:dyDescent="0.25">
      <c r="A93" s="103" t="s">
        <v>110</v>
      </c>
      <c r="B93" s="274"/>
      <c r="C93" s="274"/>
      <c r="D93" s="274"/>
      <c r="E93" s="274"/>
      <c r="F93" s="274"/>
      <c r="G93" s="274"/>
      <c r="H93" s="270"/>
      <c r="I93" s="270"/>
      <c r="J93" s="270"/>
      <c r="K93" s="270"/>
      <c r="L93" s="270"/>
      <c r="M93" s="270"/>
      <c r="N93" s="270"/>
      <c r="O93" s="270"/>
    </row>
    <row r="94" spans="1:19" ht="60" customHeight="1" x14ac:dyDescent="0.25">
      <c r="A94" s="103" t="s">
        <v>111</v>
      </c>
      <c r="B94" s="274"/>
      <c r="C94" s="274"/>
      <c r="D94" s="274"/>
      <c r="E94" s="274"/>
      <c r="F94" s="274"/>
      <c r="G94" s="274"/>
      <c r="H94" s="270"/>
      <c r="I94" s="270"/>
      <c r="J94" s="270"/>
      <c r="K94" s="270"/>
      <c r="L94" s="270"/>
      <c r="M94" s="270"/>
      <c r="N94" s="270"/>
      <c r="O94" s="270"/>
    </row>
    <row r="95" spans="1:19" ht="60" customHeight="1" x14ac:dyDescent="0.25">
      <c r="A95" s="103" t="s">
        <v>112</v>
      </c>
      <c r="B95" s="274"/>
      <c r="C95" s="274"/>
      <c r="D95" s="274"/>
      <c r="E95" s="274"/>
      <c r="F95" s="274"/>
      <c r="G95" s="274"/>
      <c r="H95" s="270"/>
      <c r="I95" s="270"/>
      <c r="J95" s="270"/>
      <c r="K95" s="270"/>
      <c r="L95" s="270"/>
      <c r="M95" s="270"/>
      <c r="N95" s="270"/>
      <c r="O95" s="270"/>
    </row>
    <row r="96" spans="1:19" ht="60" customHeight="1" x14ac:dyDescent="0.25">
      <c r="A96" s="103" t="s">
        <v>113</v>
      </c>
      <c r="B96" s="274"/>
      <c r="C96" s="274"/>
      <c r="D96" s="274"/>
      <c r="E96" s="274"/>
      <c r="F96" s="274"/>
      <c r="G96" s="274"/>
      <c r="H96" s="270"/>
      <c r="I96" s="270"/>
      <c r="J96" s="270"/>
      <c r="K96" s="270"/>
      <c r="L96" s="270"/>
      <c r="M96" s="270"/>
      <c r="N96" s="270"/>
      <c r="O96" s="270"/>
    </row>
    <row r="97" spans="2:22" ht="21" x14ac:dyDescent="0.35">
      <c r="B97" s="12" t="s">
        <v>109</v>
      </c>
      <c r="C97" s="13"/>
      <c r="G97" s="14" t="s">
        <v>25</v>
      </c>
      <c r="H97" s="15"/>
      <c r="I97" s="15"/>
      <c r="J97" s="15"/>
      <c r="K97" s="15"/>
      <c r="L97" s="15"/>
      <c r="M97" s="15"/>
      <c r="N97" s="15"/>
      <c r="O97" s="15"/>
      <c r="S97" s="105">
        <f>S121-0.5</f>
        <v>4</v>
      </c>
    </row>
    <row r="98" spans="2:22" ht="15.75" customHeight="1" x14ac:dyDescent="0.25">
      <c r="M98" s="271" t="s">
        <v>106</v>
      </c>
      <c r="S98" s="105">
        <f>S97+0.125</f>
        <v>4.125</v>
      </c>
      <c r="T98" s="106">
        <v>0</v>
      </c>
      <c r="U98" s="106">
        <v>0</v>
      </c>
      <c r="V98" s="106" t="s">
        <v>117</v>
      </c>
    </row>
    <row r="99" spans="2:22" ht="21" customHeight="1" x14ac:dyDescent="0.25">
      <c r="L99" s="32"/>
      <c r="M99" s="271"/>
      <c r="N99" s="271" t="s">
        <v>107</v>
      </c>
      <c r="O99" s="273" t="s">
        <v>108</v>
      </c>
      <c r="P99" s="100"/>
      <c r="S99" s="105">
        <f>S98+0.125</f>
        <v>4.25</v>
      </c>
      <c r="V99" s="106" t="s">
        <v>118</v>
      </c>
    </row>
    <row r="100" spans="2:22" ht="21" x14ac:dyDescent="0.25">
      <c r="L100" s="32"/>
      <c r="M100" s="271"/>
      <c r="N100" s="271"/>
      <c r="O100" s="273"/>
      <c r="P100" s="100"/>
      <c r="Q100" s="10" t="s">
        <v>27</v>
      </c>
      <c r="S100" s="105">
        <f t="shared" ref="S100:S101" si="8">S99+0.125</f>
        <v>4.375</v>
      </c>
      <c r="V100" s="106" t="s">
        <v>119</v>
      </c>
    </row>
    <row r="101" spans="2:22" x14ac:dyDescent="0.25">
      <c r="L101" s="164" t="s">
        <v>31</v>
      </c>
      <c r="M101" s="271"/>
      <c r="N101" s="271"/>
      <c r="O101" s="273"/>
      <c r="P101" s="100"/>
      <c r="Q101" s="10" t="s">
        <v>28</v>
      </c>
      <c r="S101" s="105">
        <f t="shared" si="8"/>
        <v>4.5</v>
      </c>
      <c r="V101" s="106" t="s">
        <v>120</v>
      </c>
    </row>
    <row r="102" spans="2:22" x14ac:dyDescent="0.25">
      <c r="L102" s="164"/>
      <c r="M102" s="271"/>
      <c r="N102" s="271"/>
      <c r="O102" s="273"/>
      <c r="P102" s="100"/>
      <c r="Q102" s="16" t="s">
        <v>29</v>
      </c>
    </row>
    <row r="103" spans="2:22" x14ac:dyDescent="0.25">
      <c r="L103" s="164"/>
      <c r="M103" s="271"/>
      <c r="N103" s="271"/>
      <c r="O103" s="273"/>
      <c r="P103" s="100"/>
      <c r="Q103" s="104" t="s">
        <v>136</v>
      </c>
    </row>
    <row r="104" spans="2:22" x14ac:dyDescent="0.25">
      <c r="L104" s="163"/>
      <c r="M104" s="272"/>
      <c r="N104" s="272"/>
      <c r="O104" s="272"/>
      <c r="P104" s="101"/>
      <c r="Q104" s="104" t="s">
        <v>137</v>
      </c>
    </row>
    <row r="105" spans="2:22" ht="18.75" x14ac:dyDescent="0.25">
      <c r="L105" s="44"/>
      <c r="M105" s="41"/>
      <c r="N105" s="42"/>
      <c r="O105" s="43"/>
      <c r="P105" s="102"/>
      <c r="Q105" s="104" t="s">
        <v>138</v>
      </c>
      <c r="S105" s="107" t="s">
        <v>26</v>
      </c>
    </row>
    <row r="106" spans="2:22" ht="18.75" x14ac:dyDescent="0.25">
      <c r="L106" s="44"/>
      <c r="M106" s="41"/>
      <c r="N106" s="42"/>
      <c r="O106" s="43"/>
      <c r="P106" s="102"/>
      <c r="Q106" s="104" t="s">
        <v>139</v>
      </c>
    </row>
    <row r="107" spans="2:22" ht="18.75" x14ac:dyDescent="0.25">
      <c r="L107" s="44"/>
      <c r="M107" s="41"/>
      <c r="N107" s="42"/>
      <c r="O107" s="43"/>
      <c r="P107" s="102"/>
      <c r="Q107" s="104" t="s">
        <v>140</v>
      </c>
    </row>
    <row r="108" spans="2:22" ht="18.75" x14ac:dyDescent="0.25">
      <c r="L108" s="44"/>
      <c r="M108" s="41"/>
      <c r="N108" s="42"/>
      <c r="O108" s="43"/>
      <c r="P108" s="102"/>
      <c r="Q108" s="104" t="s">
        <v>141</v>
      </c>
    </row>
    <row r="109" spans="2:22" ht="18.75" x14ac:dyDescent="0.25">
      <c r="L109" s="44"/>
      <c r="M109" s="41"/>
      <c r="N109" s="42"/>
      <c r="O109" s="43"/>
      <c r="P109" s="102"/>
      <c r="Q109" s="104" t="s">
        <v>142</v>
      </c>
    </row>
    <row r="110" spans="2:22" x14ac:dyDescent="0.25">
      <c r="Q110" s="104" t="s">
        <v>143</v>
      </c>
    </row>
    <row r="113" spans="1:22" ht="21" x14ac:dyDescent="0.35">
      <c r="Q113" s="68" t="s">
        <v>30</v>
      </c>
    </row>
    <row r="114" spans="1:22" x14ac:dyDescent="0.25">
      <c r="Q114" s="10" t="s">
        <v>69</v>
      </c>
    </row>
    <row r="115" spans="1:22" x14ac:dyDescent="0.25">
      <c r="B115" s="270" t="s">
        <v>114</v>
      </c>
      <c r="C115" s="270"/>
      <c r="D115" s="270"/>
      <c r="E115" s="270"/>
      <c r="F115" s="270"/>
      <c r="G115" s="270"/>
      <c r="H115" s="270"/>
      <c r="I115" s="270"/>
      <c r="J115" s="270"/>
      <c r="K115" s="270"/>
      <c r="L115" s="270"/>
      <c r="M115" s="270"/>
      <c r="N115" s="270"/>
      <c r="O115" s="270"/>
    </row>
    <row r="116" spans="1:22" x14ac:dyDescent="0.25">
      <c r="B116" s="270" t="s">
        <v>115</v>
      </c>
      <c r="C116" s="270"/>
      <c r="D116" s="270"/>
      <c r="E116" s="270"/>
      <c r="F116" s="270"/>
      <c r="G116" s="270"/>
      <c r="H116" s="270" t="s">
        <v>116</v>
      </c>
      <c r="I116" s="270"/>
      <c r="J116" s="270"/>
      <c r="K116" s="270"/>
      <c r="L116" s="270"/>
      <c r="M116" s="270"/>
      <c r="N116" s="270"/>
      <c r="O116" s="270"/>
    </row>
    <row r="117" spans="1:22" ht="60" customHeight="1" x14ac:dyDescent="0.25">
      <c r="A117" s="103" t="s">
        <v>110</v>
      </c>
      <c r="B117" s="274"/>
      <c r="C117" s="274"/>
      <c r="D117" s="274"/>
      <c r="E117" s="274"/>
      <c r="F117" s="274"/>
      <c r="G117" s="274"/>
      <c r="H117" s="270"/>
      <c r="I117" s="270"/>
      <c r="J117" s="270"/>
      <c r="K117" s="270"/>
      <c r="L117" s="270"/>
      <c r="M117" s="270"/>
      <c r="N117" s="270"/>
      <c r="O117" s="270"/>
    </row>
    <row r="118" spans="1:22" ht="60" customHeight="1" x14ac:dyDescent="0.25">
      <c r="A118" s="103" t="s">
        <v>111</v>
      </c>
      <c r="B118" s="274"/>
      <c r="C118" s="274"/>
      <c r="D118" s="274"/>
      <c r="E118" s="274"/>
      <c r="F118" s="274"/>
      <c r="G118" s="274"/>
      <c r="H118" s="270"/>
      <c r="I118" s="270"/>
      <c r="J118" s="270"/>
      <c r="K118" s="270"/>
      <c r="L118" s="270"/>
      <c r="M118" s="270"/>
      <c r="N118" s="270"/>
      <c r="O118" s="270"/>
    </row>
    <row r="119" spans="1:22" ht="60" customHeight="1" x14ac:dyDescent="0.25">
      <c r="A119" s="103" t="s">
        <v>112</v>
      </c>
      <c r="B119" s="274"/>
      <c r="C119" s="274"/>
      <c r="D119" s="274"/>
      <c r="E119" s="274"/>
      <c r="F119" s="274"/>
      <c r="G119" s="274"/>
      <c r="H119" s="270"/>
      <c r="I119" s="270"/>
      <c r="J119" s="270"/>
      <c r="K119" s="270"/>
      <c r="L119" s="270"/>
      <c r="M119" s="270"/>
      <c r="N119" s="270"/>
      <c r="O119" s="270"/>
    </row>
    <row r="120" spans="1:22" ht="60" customHeight="1" x14ac:dyDescent="0.25">
      <c r="A120" s="103" t="s">
        <v>113</v>
      </c>
      <c r="B120" s="274"/>
      <c r="C120" s="274"/>
      <c r="D120" s="274"/>
      <c r="E120" s="274"/>
      <c r="F120" s="274"/>
      <c r="G120" s="274"/>
      <c r="H120" s="270"/>
      <c r="I120" s="270"/>
      <c r="J120" s="270"/>
      <c r="K120" s="270"/>
      <c r="L120" s="270"/>
      <c r="M120" s="270"/>
      <c r="N120" s="270"/>
      <c r="O120" s="270"/>
    </row>
    <row r="121" spans="1:22" ht="21" x14ac:dyDescent="0.35">
      <c r="B121" s="12" t="s">
        <v>121</v>
      </c>
      <c r="C121" s="13"/>
      <c r="G121" s="14" t="s">
        <v>25</v>
      </c>
      <c r="H121" s="15"/>
      <c r="I121" s="15"/>
      <c r="J121" s="15"/>
      <c r="K121" s="15"/>
      <c r="L121" s="15"/>
      <c r="M121" s="15"/>
      <c r="N121" s="15"/>
      <c r="O121" s="15"/>
      <c r="S121" s="105">
        <v>4.5</v>
      </c>
    </row>
    <row r="122" spans="1:22" ht="15.75" customHeight="1" x14ac:dyDescent="0.25">
      <c r="M122" s="271" t="s">
        <v>106</v>
      </c>
      <c r="S122" s="105">
        <f>S121+0.125</f>
        <v>4.625</v>
      </c>
      <c r="T122" s="106">
        <v>0</v>
      </c>
      <c r="U122" s="106">
        <v>0</v>
      </c>
      <c r="V122" s="106" t="s">
        <v>117</v>
      </c>
    </row>
    <row r="123" spans="1:22" ht="21" customHeight="1" x14ac:dyDescent="0.25">
      <c r="L123" s="32"/>
      <c r="M123" s="271"/>
      <c r="N123" s="271" t="s">
        <v>107</v>
      </c>
      <c r="O123" s="273" t="s">
        <v>108</v>
      </c>
      <c r="P123" s="100"/>
      <c r="S123" s="105">
        <f>S122+0.125</f>
        <v>4.75</v>
      </c>
      <c r="V123" s="106" t="s">
        <v>118</v>
      </c>
    </row>
    <row r="124" spans="1:22" ht="21" x14ac:dyDescent="0.25">
      <c r="L124" s="32"/>
      <c r="M124" s="271"/>
      <c r="N124" s="271"/>
      <c r="O124" s="273"/>
      <c r="P124" s="100"/>
      <c r="Q124" s="10" t="s">
        <v>27</v>
      </c>
      <c r="S124" s="105">
        <f t="shared" ref="S124:S125" si="9">S123+0.125</f>
        <v>4.875</v>
      </c>
      <c r="V124" s="106" t="s">
        <v>119</v>
      </c>
    </row>
    <row r="125" spans="1:22" x14ac:dyDescent="0.25">
      <c r="L125" s="164" t="s">
        <v>31</v>
      </c>
      <c r="M125" s="271"/>
      <c r="N125" s="271"/>
      <c r="O125" s="273"/>
      <c r="P125" s="100"/>
      <c r="Q125" s="10" t="s">
        <v>28</v>
      </c>
      <c r="S125" s="105">
        <f t="shared" si="9"/>
        <v>5</v>
      </c>
      <c r="V125" s="106" t="s">
        <v>120</v>
      </c>
    </row>
    <row r="126" spans="1:22" x14ac:dyDescent="0.25">
      <c r="L126" s="164"/>
      <c r="M126" s="271"/>
      <c r="N126" s="271"/>
      <c r="O126" s="273"/>
      <c r="P126" s="100"/>
      <c r="Q126" s="16" t="s">
        <v>29</v>
      </c>
    </row>
    <row r="127" spans="1:22" x14ac:dyDescent="0.25">
      <c r="L127" s="164"/>
      <c r="M127" s="271"/>
      <c r="N127" s="271"/>
      <c r="O127" s="273"/>
      <c r="P127" s="100"/>
      <c r="Q127" s="104" t="s">
        <v>136</v>
      </c>
    </row>
    <row r="128" spans="1:22" x14ac:dyDescent="0.25">
      <c r="L128" s="163"/>
      <c r="M128" s="272"/>
      <c r="N128" s="272"/>
      <c r="O128" s="272"/>
      <c r="P128" s="101"/>
      <c r="Q128" s="104" t="s">
        <v>137</v>
      </c>
    </row>
    <row r="129" spans="1:19" ht="18.75" x14ac:dyDescent="0.25">
      <c r="L129" s="44"/>
      <c r="M129" s="41"/>
      <c r="N129" s="42"/>
      <c r="O129" s="43"/>
      <c r="P129" s="102"/>
      <c r="Q129" s="104" t="s">
        <v>138</v>
      </c>
      <c r="S129" s="107" t="s">
        <v>26</v>
      </c>
    </row>
    <row r="130" spans="1:19" ht="18.75" x14ac:dyDescent="0.25">
      <c r="L130" s="44"/>
      <c r="M130" s="41"/>
      <c r="N130" s="42"/>
      <c r="O130" s="43"/>
      <c r="P130" s="102"/>
      <c r="Q130" s="104" t="s">
        <v>139</v>
      </c>
    </row>
    <row r="131" spans="1:19" ht="18.75" x14ac:dyDescent="0.25">
      <c r="L131" s="44"/>
      <c r="M131" s="41"/>
      <c r="N131" s="42"/>
      <c r="O131" s="43"/>
      <c r="P131" s="102"/>
      <c r="Q131" s="104" t="s">
        <v>140</v>
      </c>
    </row>
    <row r="132" spans="1:19" ht="18.75" x14ac:dyDescent="0.25">
      <c r="L132" s="44"/>
      <c r="M132" s="41"/>
      <c r="N132" s="42"/>
      <c r="O132" s="43"/>
      <c r="P132" s="102"/>
      <c r="Q132" s="104" t="s">
        <v>141</v>
      </c>
    </row>
    <row r="133" spans="1:19" ht="18.75" x14ac:dyDescent="0.25">
      <c r="L133" s="44"/>
      <c r="M133" s="41"/>
      <c r="N133" s="42"/>
      <c r="O133" s="43"/>
      <c r="P133" s="102"/>
      <c r="Q133" s="104" t="s">
        <v>142</v>
      </c>
    </row>
    <row r="134" spans="1:19" x14ac:dyDescent="0.25">
      <c r="Q134" s="104" t="s">
        <v>143</v>
      </c>
    </row>
    <row r="137" spans="1:19" ht="21" x14ac:dyDescent="0.35">
      <c r="Q137" s="68" t="s">
        <v>30</v>
      </c>
    </row>
    <row r="138" spans="1:19" x14ac:dyDescent="0.25">
      <c r="Q138" s="10" t="s">
        <v>69</v>
      </c>
    </row>
    <row r="139" spans="1:19" x14ac:dyDescent="0.25">
      <c r="B139" s="270" t="s">
        <v>114</v>
      </c>
      <c r="C139" s="270"/>
      <c r="D139" s="270"/>
      <c r="E139" s="270"/>
      <c r="F139" s="270"/>
      <c r="G139" s="270"/>
      <c r="H139" s="270"/>
      <c r="I139" s="270"/>
      <c r="J139" s="270"/>
      <c r="K139" s="270"/>
      <c r="L139" s="270"/>
      <c r="M139" s="270"/>
      <c r="N139" s="270"/>
      <c r="O139" s="270"/>
    </row>
    <row r="140" spans="1:19" x14ac:dyDescent="0.25">
      <c r="B140" s="270" t="s">
        <v>115</v>
      </c>
      <c r="C140" s="270"/>
      <c r="D140" s="270"/>
      <c r="E140" s="270"/>
      <c r="F140" s="270"/>
      <c r="G140" s="270"/>
      <c r="H140" s="270" t="s">
        <v>116</v>
      </c>
      <c r="I140" s="270"/>
      <c r="J140" s="270"/>
      <c r="K140" s="270"/>
      <c r="L140" s="270"/>
      <c r="M140" s="270"/>
      <c r="N140" s="270"/>
      <c r="O140" s="270"/>
    </row>
    <row r="141" spans="1:19" ht="60" customHeight="1" x14ac:dyDescent="0.25">
      <c r="A141" s="103" t="s">
        <v>110</v>
      </c>
      <c r="B141" s="274"/>
      <c r="C141" s="274"/>
      <c r="D141" s="274"/>
      <c r="E141" s="274"/>
      <c r="F141" s="274"/>
      <c r="G141" s="274"/>
      <c r="H141" s="270"/>
      <c r="I141" s="270"/>
      <c r="J141" s="270"/>
      <c r="K141" s="270"/>
      <c r="L141" s="270"/>
      <c r="M141" s="270"/>
      <c r="N141" s="270"/>
      <c r="O141" s="270"/>
    </row>
    <row r="142" spans="1:19" ht="60" customHeight="1" x14ac:dyDescent="0.25">
      <c r="A142" s="103" t="s">
        <v>111</v>
      </c>
      <c r="B142" s="274"/>
      <c r="C142" s="274"/>
      <c r="D142" s="274"/>
      <c r="E142" s="274"/>
      <c r="F142" s="274"/>
      <c r="G142" s="274"/>
      <c r="H142" s="270"/>
      <c r="I142" s="270"/>
      <c r="J142" s="270"/>
      <c r="K142" s="270"/>
      <c r="L142" s="270"/>
      <c r="M142" s="270"/>
      <c r="N142" s="270"/>
      <c r="O142" s="270"/>
    </row>
    <row r="143" spans="1:19" ht="60" customHeight="1" x14ac:dyDescent="0.25">
      <c r="A143" s="103" t="s">
        <v>112</v>
      </c>
      <c r="B143" s="274"/>
      <c r="C143" s="274"/>
      <c r="D143" s="274"/>
      <c r="E143" s="274"/>
      <c r="F143" s="274"/>
      <c r="G143" s="274"/>
      <c r="H143" s="270"/>
      <c r="I143" s="270"/>
      <c r="J143" s="270"/>
      <c r="K143" s="270"/>
      <c r="L143" s="270"/>
      <c r="M143" s="270"/>
      <c r="N143" s="270"/>
      <c r="O143" s="270"/>
    </row>
    <row r="144" spans="1:19" ht="60" customHeight="1" x14ac:dyDescent="0.25">
      <c r="A144" s="103" t="s">
        <v>113</v>
      </c>
      <c r="B144" s="274"/>
      <c r="C144" s="274"/>
      <c r="D144" s="274"/>
      <c r="E144" s="274"/>
      <c r="F144" s="274"/>
      <c r="G144" s="274"/>
      <c r="H144" s="270"/>
      <c r="I144" s="270"/>
      <c r="J144" s="270"/>
      <c r="K144" s="270"/>
      <c r="L144" s="270"/>
      <c r="M144" s="270"/>
      <c r="N144" s="270"/>
      <c r="O144" s="270"/>
    </row>
    <row r="145" spans="2:22" ht="21" x14ac:dyDescent="0.35">
      <c r="B145" s="12" t="s">
        <v>122</v>
      </c>
      <c r="C145" s="13"/>
      <c r="G145" s="14" t="s">
        <v>25</v>
      </c>
      <c r="H145" s="15"/>
      <c r="I145" s="15"/>
      <c r="J145" s="15"/>
      <c r="K145" s="15"/>
      <c r="L145" s="15"/>
      <c r="M145" s="15"/>
      <c r="N145" s="15"/>
      <c r="O145" s="15"/>
      <c r="S145" s="105">
        <v>5</v>
      </c>
    </row>
    <row r="146" spans="2:22" ht="15.75" customHeight="1" x14ac:dyDescent="0.25">
      <c r="M146" s="271" t="s">
        <v>106</v>
      </c>
      <c r="S146" s="105">
        <f>S145+0.125</f>
        <v>5.125</v>
      </c>
      <c r="T146" s="106">
        <v>0</v>
      </c>
      <c r="U146" s="106">
        <v>0</v>
      </c>
      <c r="V146" s="106" t="s">
        <v>117</v>
      </c>
    </row>
    <row r="147" spans="2:22" ht="21" customHeight="1" x14ac:dyDescent="0.25">
      <c r="L147" s="32"/>
      <c r="M147" s="271"/>
      <c r="N147" s="271" t="s">
        <v>107</v>
      </c>
      <c r="O147" s="273" t="s">
        <v>108</v>
      </c>
      <c r="P147" s="100"/>
      <c r="S147" s="105">
        <f>S146+0.125</f>
        <v>5.25</v>
      </c>
      <c r="V147" s="106" t="s">
        <v>118</v>
      </c>
    </row>
    <row r="148" spans="2:22" ht="21" x14ac:dyDescent="0.25">
      <c r="L148" s="32"/>
      <c r="M148" s="271"/>
      <c r="N148" s="271"/>
      <c r="O148" s="273"/>
      <c r="P148" s="100"/>
      <c r="Q148" s="10" t="s">
        <v>27</v>
      </c>
      <c r="S148" s="105">
        <f t="shared" ref="S148:S149" si="10">S147+0.125</f>
        <v>5.375</v>
      </c>
      <c r="V148" s="106" t="s">
        <v>119</v>
      </c>
    </row>
    <row r="149" spans="2:22" x14ac:dyDescent="0.25">
      <c r="L149" s="164" t="s">
        <v>31</v>
      </c>
      <c r="M149" s="271"/>
      <c r="N149" s="271"/>
      <c r="O149" s="273"/>
      <c r="P149" s="100"/>
      <c r="Q149" s="10" t="s">
        <v>28</v>
      </c>
      <c r="S149" s="105">
        <f t="shared" si="10"/>
        <v>5.5</v>
      </c>
      <c r="V149" s="106" t="s">
        <v>120</v>
      </c>
    </row>
    <row r="150" spans="2:22" x14ac:dyDescent="0.25">
      <c r="L150" s="164"/>
      <c r="M150" s="271"/>
      <c r="N150" s="271"/>
      <c r="O150" s="273"/>
      <c r="P150" s="100"/>
      <c r="Q150" s="16" t="s">
        <v>29</v>
      </c>
    </row>
    <row r="151" spans="2:22" x14ac:dyDescent="0.25">
      <c r="L151" s="164"/>
      <c r="M151" s="271"/>
      <c r="N151" s="271"/>
      <c r="O151" s="273"/>
      <c r="P151" s="100"/>
      <c r="Q151" s="104" t="s">
        <v>136</v>
      </c>
    </row>
    <row r="152" spans="2:22" x14ac:dyDescent="0.25">
      <c r="L152" s="163"/>
      <c r="M152" s="272"/>
      <c r="N152" s="272"/>
      <c r="O152" s="272"/>
      <c r="P152" s="101"/>
      <c r="Q152" s="104" t="s">
        <v>137</v>
      </c>
    </row>
    <row r="153" spans="2:22" ht="18.75" x14ac:dyDescent="0.25">
      <c r="L153" s="44"/>
      <c r="M153" s="41"/>
      <c r="N153" s="42"/>
      <c r="O153" s="43"/>
      <c r="P153" s="102"/>
      <c r="Q153" s="104" t="s">
        <v>138</v>
      </c>
      <c r="S153" s="107" t="s">
        <v>26</v>
      </c>
    </row>
    <row r="154" spans="2:22" ht="18.75" x14ac:dyDescent="0.25">
      <c r="L154" s="44"/>
      <c r="M154" s="41"/>
      <c r="N154" s="42"/>
      <c r="O154" s="43"/>
      <c r="P154" s="102"/>
      <c r="Q154" s="104" t="s">
        <v>139</v>
      </c>
    </row>
    <row r="155" spans="2:22" ht="18.75" x14ac:dyDescent="0.25">
      <c r="L155" s="44"/>
      <c r="M155" s="41"/>
      <c r="N155" s="42"/>
      <c r="O155" s="43"/>
      <c r="P155" s="102"/>
      <c r="Q155" s="104" t="s">
        <v>140</v>
      </c>
    </row>
    <row r="156" spans="2:22" ht="18.75" x14ac:dyDescent="0.25">
      <c r="L156" s="44"/>
      <c r="M156" s="41"/>
      <c r="N156" s="42"/>
      <c r="O156" s="43"/>
      <c r="P156" s="102"/>
      <c r="Q156" s="104" t="s">
        <v>141</v>
      </c>
    </row>
    <row r="157" spans="2:22" ht="18.75" x14ac:dyDescent="0.25">
      <c r="L157" s="44"/>
      <c r="M157" s="41"/>
      <c r="N157" s="42"/>
      <c r="O157" s="43"/>
      <c r="P157" s="102"/>
      <c r="Q157" s="104" t="s">
        <v>142</v>
      </c>
    </row>
    <row r="158" spans="2:22" x14ac:dyDescent="0.25">
      <c r="Q158" s="104" t="s">
        <v>143</v>
      </c>
    </row>
    <row r="161" spans="1:22" ht="21" x14ac:dyDescent="0.35">
      <c r="Q161" s="68" t="s">
        <v>30</v>
      </c>
    </row>
    <row r="162" spans="1:22" x14ac:dyDescent="0.25">
      <c r="Q162" s="10" t="s">
        <v>69</v>
      </c>
    </row>
    <row r="163" spans="1:22" x14ac:dyDescent="0.25">
      <c r="B163" s="270" t="s">
        <v>114</v>
      </c>
      <c r="C163" s="270"/>
      <c r="D163" s="270"/>
      <c r="E163" s="270"/>
      <c r="F163" s="270"/>
      <c r="G163" s="270"/>
      <c r="H163" s="270"/>
      <c r="I163" s="270"/>
      <c r="J163" s="270"/>
      <c r="K163" s="270"/>
      <c r="L163" s="270"/>
      <c r="M163" s="270"/>
      <c r="N163" s="270"/>
      <c r="O163" s="270"/>
    </row>
    <row r="164" spans="1:22" x14ac:dyDescent="0.25">
      <c r="B164" s="270" t="s">
        <v>115</v>
      </c>
      <c r="C164" s="270"/>
      <c r="D164" s="270"/>
      <c r="E164" s="270"/>
      <c r="F164" s="270"/>
      <c r="G164" s="270"/>
      <c r="H164" s="270" t="s">
        <v>116</v>
      </c>
      <c r="I164" s="270"/>
      <c r="J164" s="270"/>
      <c r="K164" s="270"/>
      <c r="L164" s="270"/>
      <c r="M164" s="270"/>
      <c r="N164" s="270"/>
      <c r="O164" s="270"/>
    </row>
    <row r="165" spans="1:22" ht="60" customHeight="1" x14ac:dyDescent="0.25">
      <c r="A165" s="103" t="s">
        <v>110</v>
      </c>
      <c r="B165" s="274"/>
      <c r="C165" s="274"/>
      <c r="D165" s="274"/>
      <c r="E165" s="274"/>
      <c r="F165" s="274"/>
      <c r="G165" s="274"/>
      <c r="H165" s="270"/>
      <c r="I165" s="270"/>
      <c r="J165" s="270"/>
      <c r="K165" s="270"/>
      <c r="L165" s="270"/>
      <c r="M165" s="270"/>
      <c r="N165" s="270"/>
      <c r="O165" s="270"/>
    </row>
    <row r="166" spans="1:22" ht="60" customHeight="1" x14ac:dyDescent="0.25">
      <c r="A166" s="103" t="s">
        <v>111</v>
      </c>
      <c r="B166" s="274"/>
      <c r="C166" s="274"/>
      <c r="D166" s="274"/>
      <c r="E166" s="274"/>
      <c r="F166" s="274"/>
      <c r="G166" s="274"/>
      <c r="H166" s="270"/>
      <c r="I166" s="270"/>
      <c r="J166" s="270"/>
      <c r="K166" s="270"/>
      <c r="L166" s="270"/>
      <c r="M166" s="270"/>
      <c r="N166" s="270"/>
      <c r="O166" s="270"/>
    </row>
    <row r="167" spans="1:22" ht="60" customHeight="1" x14ac:dyDescent="0.25">
      <c r="A167" s="103" t="s">
        <v>112</v>
      </c>
      <c r="B167" s="274"/>
      <c r="C167" s="274"/>
      <c r="D167" s="274"/>
      <c r="E167" s="274"/>
      <c r="F167" s="274"/>
      <c r="G167" s="274"/>
      <c r="H167" s="270"/>
      <c r="I167" s="270"/>
      <c r="J167" s="270"/>
      <c r="K167" s="270"/>
      <c r="L167" s="270"/>
      <c r="M167" s="270"/>
      <c r="N167" s="270"/>
      <c r="O167" s="270"/>
    </row>
    <row r="168" spans="1:22" ht="60" customHeight="1" x14ac:dyDescent="0.25">
      <c r="A168" s="103" t="s">
        <v>113</v>
      </c>
      <c r="B168" s="274"/>
      <c r="C168" s="274"/>
      <c r="D168" s="274"/>
      <c r="E168" s="274"/>
      <c r="F168" s="274"/>
      <c r="G168" s="274"/>
      <c r="H168" s="270"/>
      <c r="I168" s="270"/>
      <c r="J168" s="270"/>
      <c r="K168" s="270"/>
      <c r="L168" s="270"/>
      <c r="M168" s="270"/>
      <c r="N168" s="270"/>
      <c r="O168" s="270"/>
    </row>
    <row r="169" spans="1:22" ht="21" x14ac:dyDescent="0.35">
      <c r="B169" s="12" t="s">
        <v>123</v>
      </c>
      <c r="C169" s="13"/>
      <c r="G169" s="14" t="s">
        <v>25</v>
      </c>
      <c r="H169" s="15"/>
      <c r="I169" s="15"/>
      <c r="J169" s="15"/>
      <c r="K169" s="15"/>
      <c r="L169" s="15"/>
      <c r="M169" s="15"/>
      <c r="N169" s="15"/>
      <c r="O169" s="15"/>
      <c r="S169" s="105">
        <v>5.5</v>
      </c>
    </row>
    <row r="170" spans="1:22" ht="15.75" customHeight="1" x14ac:dyDescent="0.25">
      <c r="M170" s="271" t="s">
        <v>106</v>
      </c>
      <c r="S170" s="105">
        <f>S169+0.125</f>
        <v>5.625</v>
      </c>
      <c r="T170" s="106">
        <v>0</v>
      </c>
      <c r="U170" s="106">
        <v>0</v>
      </c>
      <c r="V170" s="106" t="s">
        <v>117</v>
      </c>
    </row>
    <row r="171" spans="1:22" ht="21" customHeight="1" x14ac:dyDescent="0.25">
      <c r="L171" s="32"/>
      <c r="M171" s="271"/>
      <c r="N171" s="271" t="s">
        <v>107</v>
      </c>
      <c r="O171" s="273" t="s">
        <v>108</v>
      </c>
      <c r="P171" s="100"/>
      <c r="S171" s="105">
        <f>S170+0.125</f>
        <v>5.75</v>
      </c>
      <c r="V171" s="106" t="s">
        <v>118</v>
      </c>
    </row>
    <row r="172" spans="1:22" ht="21" x14ac:dyDescent="0.25">
      <c r="L172" s="32"/>
      <c r="M172" s="271"/>
      <c r="N172" s="271"/>
      <c r="O172" s="273"/>
      <c r="P172" s="100"/>
      <c r="Q172" s="10" t="s">
        <v>27</v>
      </c>
      <c r="S172" s="105">
        <f t="shared" ref="S172:S173" si="11">S171+0.125</f>
        <v>5.875</v>
      </c>
      <c r="V172" s="106" t="s">
        <v>119</v>
      </c>
    </row>
    <row r="173" spans="1:22" x14ac:dyDescent="0.25">
      <c r="L173" s="164" t="s">
        <v>31</v>
      </c>
      <c r="M173" s="271"/>
      <c r="N173" s="271"/>
      <c r="O173" s="273"/>
      <c r="P173" s="100"/>
      <c r="Q173" s="10" t="s">
        <v>28</v>
      </c>
      <c r="S173" s="105">
        <f t="shared" si="11"/>
        <v>6</v>
      </c>
      <c r="V173" s="106" t="s">
        <v>120</v>
      </c>
    </row>
    <row r="174" spans="1:22" x14ac:dyDescent="0.25">
      <c r="L174" s="164"/>
      <c r="M174" s="271"/>
      <c r="N174" s="271"/>
      <c r="O174" s="273"/>
      <c r="P174" s="100"/>
      <c r="Q174" s="16" t="s">
        <v>29</v>
      </c>
    </row>
    <row r="175" spans="1:22" x14ac:dyDescent="0.25">
      <c r="L175" s="164"/>
      <c r="M175" s="271"/>
      <c r="N175" s="271"/>
      <c r="O175" s="273"/>
      <c r="P175" s="100"/>
      <c r="Q175" s="104" t="s">
        <v>136</v>
      </c>
    </row>
    <row r="176" spans="1:22" x14ac:dyDescent="0.25">
      <c r="L176" s="163"/>
      <c r="M176" s="272"/>
      <c r="N176" s="272"/>
      <c r="O176" s="272"/>
      <c r="P176" s="101"/>
      <c r="Q176" s="104" t="s">
        <v>137</v>
      </c>
    </row>
    <row r="177" spans="1:19" ht="18.75" x14ac:dyDescent="0.25">
      <c r="L177" s="44"/>
      <c r="M177" s="41"/>
      <c r="N177" s="42"/>
      <c r="O177" s="43"/>
      <c r="P177" s="102"/>
      <c r="Q177" s="104" t="s">
        <v>138</v>
      </c>
      <c r="S177" s="107" t="s">
        <v>26</v>
      </c>
    </row>
    <row r="178" spans="1:19" ht="18.75" x14ac:dyDescent="0.25">
      <c r="L178" s="44"/>
      <c r="M178" s="41"/>
      <c r="N178" s="42"/>
      <c r="O178" s="43"/>
      <c r="P178" s="102"/>
      <c r="Q178" s="104" t="s">
        <v>139</v>
      </c>
    </row>
    <row r="179" spans="1:19" ht="18.75" x14ac:dyDescent="0.25">
      <c r="L179" s="44"/>
      <c r="M179" s="41"/>
      <c r="N179" s="42"/>
      <c r="O179" s="43"/>
      <c r="P179" s="102"/>
      <c r="Q179" s="104" t="s">
        <v>140</v>
      </c>
    </row>
    <row r="180" spans="1:19" ht="18.75" x14ac:dyDescent="0.25">
      <c r="L180" s="44"/>
      <c r="M180" s="41"/>
      <c r="N180" s="42"/>
      <c r="O180" s="43"/>
      <c r="P180" s="102"/>
      <c r="Q180" s="104" t="s">
        <v>141</v>
      </c>
    </row>
    <row r="181" spans="1:19" ht="18.75" x14ac:dyDescent="0.25">
      <c r="L181" s="44"/>
      <c r="M181" s="41"/>
      <c r="N181" s="42"/>
      <c r="O181" s="43"/>
      <c r="P181" s="102"/>
      <c r="Q181" s="104" t="s">
        <v>142</v>
      </c>
    </row>
    <row r="182" spans="1:19" x14ac:dyDescent="0.25">
      <c r="Q182" s="104" t="s">
        <v>143</v>
      </c>
    </row>
    <row r="185" spans="1:19" ht="21" x14ac:dyDescent="0.35">
      <c r="Q185" s="68" t="s">
        <v>30</v>
      </c>
    </row>
    <row r="186" spans="1:19" x14ac:dyDescent="0.25">
      <c r="Q186" s="10" t="s">
        <v>69</v>
      </c>
    </row>
    <row r="187" spans="1:19" x14ac:dyDescent="0.25">
      <c r="B187" s="270" t="s">
        <v>114</v>
      </c>
      <c r="C187" s="270"/>
      <c r="D187" s="270"/>
      <c r="E187" s="270"/>
      <c r="F187" s="270"/>
      <c r="G187" s="270"/>
      <c r="H187" s="270"/>
      <c r="I187" s="270"/>
      <c r="J187" s="270"/>
      <c r="K187" s="270"/>
      <c r="L187" s="270"/>
      <c r="M187" s="270"/>
      <c r="N187" s="270"/>
      <c r="O187" s="270"/>
    </row>
    <row r="188" spans="1:19" x14ac:dyDescent="0.25">
      <c r="B188" s="270" t="s">
        <v>115</v>
      </c>
      <c r="C188" s="270"/>
      <c r="D188" s="270"/>
      <c r="E188" s="270"/>
      <c r="F188" s="270"/>
      <c r="G188" s="270"/>
      <c r="H188" s="270" t="s">
        <v>116</v>
      </c>
      <c r="I188" s="270"/>
      <c r="J188" s="270"/>
      <c r="K188" s="270"/>
      <c r="L188" s="270"/>
      <c r="M188" s="270"/>
      <c r="N188" s="270"/>
      <c r="O188" s="270"/>
    </row>
    <row r="189" spans="1:19" ht="60" customHeight="1" x14ac:dyDescent="0.25">
      <c r="A189" s="103" t="s">
        <v>110</v>
      </c>
      <c r="B189" s="274"/>
      <c r="C189" s="274"/>
      <c r="D189" s="274"/>
      <c r="E189" s="274"/>
      <c r="F189" s="274"/>
      <c r="G189" s="274"/>
      <c r="H189" s="270"/>
      <c r="I189" s="270"/>
      <c r="J189" s="270"/>
      <c r="K189" s="270"/>
      <c r="L189" s="270"/>
      <c r="M189" s="270"/>
      <c r="N189" s="270"/>
      <c r="O189" s="270"/>
    </row>
    <row r="190" spans="1:19" ht="60" customHeight="1" x14ac:dyDescent="0.25">
      <c r="A190" s="103" t="s">
        <v>111</v>
      </c>
      <c r="B190" s="274"/>
      <c r="C190" s="274"/>
      <c r="D190" s="274"/>
      <c r="E190" s="274"/>
      <c r="F190" s="274"/>
      <c r="G190" s="274"/>
      <c r="H190" s="270"/>
      <c r="I190" s="270"/>
      <c r="J190" s="270"/>
      <c r="K190" s="270"/>
      <c r="L190" s="270"/>
      <c r="M190" s="270"/>
      <c r="N190" s="270"/>
      <c r="O190" s="270"/>
    </row>
    <row r="191" spans="1:19" ht="60" customHeight="1" x14ac:dyDescent="0.25">
      <c r="A191" s="103" t="s">
        <v>112</v>
      </c>
      <c r="B191" s="274"/>
      <c r="C191" s="274"/>
      <c r="D191" s="274"/>
      <c r="E191" s="274"/>
      <c r="F191" s="274"/>
      <c r="G191" s="274"/>
      <c r="H191" s="270"/>
      <c r="I191" s="270"/>
      <c r="J191" s="270"/>
      <c r="K191" s="270"/>
      <c r="L191" s="270"/>
      <c r="M191" s="270"/>
      <c r="N191" s="270"/>
      <c r="O191" s="270"/>
    </row>
    <row r="192" spans="1:19" ht="60" customHeight="1" x14ac:dyDescent="0.25">
      <c r="A192" s="103" t="s">
        <v>113</v>
      </c>
      <c r="B192" s="274"/>
      <c r="C192" s="274"/>
      <c r="D192" s="274"/>
      <c r="E192" s="274"/>
      <c r="F192" s="274"/>
      <c r="G192" s="274"/>
      <c r="H192" s="270"/>
      <c r="I192" s="270"/>
      <c r="J192" s="270"/>
      <c r="K192" s="270"/>
      <c r="L192" s="270"/>
      <c r="M192" s="270"/>
      <c r="N192" s="270"/>
      <c r="O192" s="270"/>
    </row>
  </sheetData>
  <sheetProtection sheet="1" objects="1" scenarios="1" selectLockedCells="1"/>
  <mergeCells count="120">
    <mergeCell ref="B94:G94"/>
    <mergeCell ref="H94:O94"/>
    <mergeCell ref="B95:G95"/>
    <mergeCell ref="H95:O95"/>
    <mergeCell ref="B96:G96"/>
    <mergeCell ref="H96:O96"/>
    <mergeCell ref="B91:O91"/>
    <mergeCell ref="B92:G92"/>
    <mergeCell ref="H92:O92"/>
    <mergeCell ref="B93:G93"/>
    <mergeCell ref="H93:O93"/>
    <mergeCell ref="B71:G71"/>
    <mergeCell ref="H71:O71"/>
    <mergeCell ref="B72:G72"/>
    <mergeCell ref="H72:O72"/>
    <mergeCell ref="M74:M80"/>
    <mergeCell ref="N75:N80"/>
    <mergeCell ref="O75:O80"/>
    <mergeCell ref="L77:L80"/>
    <mergeCell ref="B68:G68"/>
    <mergeCell ref="H68:O68"/>
    <mergeCell ref="B69:G69"/>
    <mergeCell ref="H69:O69"/>
    <mergeCell ref="B70:G70"/>
    <mergeCell ref="H70:O70"/>
    <mergeCell ref="M50:M56"/>
    <mergeCell ref="N51:N56"/>
    <mergeCell ref="O51:O56"/>
    <mergeCell ref="L53:L56"/>
    <mergeCell ref="B67:O67"/>
    <mergeCell ref="B46:G46"/>
    <mergeCell ref="H46:O46"/>
    <mergeCell ref="B47:G47"/>
    <mergeCell ref="H47:O47"/>
    <mergeCell ref="B48:G48"/>
    <mergeCell ref="H48:O48"/>
    <mergeCell ref="B43:O43"/>
    <mergeCell ref="B44:G44"/>
    <mergeCell ref="H44:O44"/>
    <mergeCell ref="B45:G45"/>
    <mergeCell ref="H45:O45"/>
    <mergeCell ref="B23:G23"/>
    <mergeCell ref="H23:O23"/>
    <mergeCell ref="B24:G24"/>
    <mergeCell ref="H24:O24"/>
    <mergeCell ref="M26:M32"/>
    <mergeCell ref="N27:N32"/>
    <mergeCell ref="O27:O32"/>
    <mergeCell ref="L29:L32"/>
    <mergeCell ref="B20:G20"/>
    <mergeCell ref="H20:O20"/>
    <mergeCell ref="B21:G21"/>
    <mergeCell ref="H21:O21"/>
    <mergeCell ref="B22:G22"/>
    <mergeCell ref="H22:O22"/>
    <mergeCell ref="M2:M8"/>
    <mergeCell ref="N3:N8"/>
    <mergeCell ref="O3:O8"/>
    <mergeCell ref="L5:L8"/>
    <mergeCell ref="B19:O19"/>
    <mergeCell ref="B191:G191"/>
    <mergeCell ref="H191:O191"/>
    <mergeCell ref="B192:G192"/>
    <mergeCell ref="H192:O192"/>
    <mergeCell ref="B187:O187"/>
    <mergeCell ref="B188:G188"/>
    <mergeCell ref="H188:O188"/>
    <mergeCell ref="B189:G189"/>
    <mergeCell ref="H189:O189"/>
    <mergeCell ref="B190:G190"/>
    <mergeCell ref="H190:O190"/>
    <mergeCell ref="L149:L152"/>
    <mergeCell ref="B163:O163"/>
    <mergeCell ref="B167:G167"/>
    <mergeCell ref="H167:O167"/>
    <mergeCell ref="B168:G168"/>
    <mergeCell ref="H168:O168"/>
    <mergeCell ref="M170:M176"/>
    <mergeCell ref="N171:N176"/>
    <mergeCell ref="O171:O176"/>
    <mergeCell ref="L173:L176"/>
    <mergeCell ref="B166:G166"/>
    <mergeCell ref="H166:O166"/>
    <mergeCell ref="B164:G164"/>
    <mergeCell ref="H164:O164"/>
    <mergeCell ref="B165:G165"/>
    <mergeCell ref="H165:O165"/>
    <mergeCell ref="B143:G143"/>
    <mergeCell ref="H143:O143"/>
    <mergeCell ref="B144:G144"/>
    <mergeCell ref="H144:O144"/>
    <mergeCell ref="M146:M152"/>
    <mergeCell ref="N147:N152"/>
    <mergeCell ref="O147:O152"/>
    <mergeCell ref="B118:G118"/>
    <mergeCell ref="H118:O118"/>
    <mergeCell ref="B119:G119"/>
    <mergeCell ref="H119:O119"/>
    <mergeCell ref="B142:G142"/>
    <mergeCell ref="H142:O142"/>
    <mergeCell ref="B120:G120"/>
    <mergeCell ref="H120:O120"/>
    <mergeCell ref="M122:M128"/>
    <mergeCell ref="N123:N128"/>
    <mergeCell ref="O123:O128"/>
    <mergeCell ref="L125:L128"/>
    <mergeCell ref="B139:O139"/>
    <mergeCell ref="B140:G140"/>
    <mergeCell ref="H140:O140"/>
    <mergeCell ref="B141:G141"/>
    <mergeCell ref="H141:O141"/>
    <mergeCell ref="H116:O116"/>
    <mergeCell ref="N99:N104"/>
    <mergeCell ref="O99:O104"/>
    <mergeCell ref="L101:L104"/>
    <mergeCell ref="M98:M104"/>
    <mergeCell ref="B117:G117"/>
    <mergeCell ref="H117:O117"/>
    <mergeCell ref="B116:G116"/>
    <mergeCell ref="B115:O115"/>
  </mergeCells>
  <conditionalFormatting sqref="P105 P129 P153 P177 P9 P33 P57 P81">
    <cfRule type="expression" dxfId="29" priority="88">
      <formula>AND($F9&lt;$I9,$F9&gt;0)</formula>
    </cfRule>
    <cfRule type="expression" dxfId="28" priority="89">
      <formula>AND($C9&gt;0,$E9&gt;0,$F9="")</formula>
    </cfRule>
  </conditionalFormatting>
  <conditionalFormatting sqref="L105 L129 L153 L177 L9 L33 L57 L81">
    <cfRule type="expression" dxfId="27" priority="83">
      <formula>$C$111&gt;0</formula>
    </cfRule>
    <cfRule type="expression" dxfId="26" priority="84">
      <formula>AND($L$118&gt;0,$C$110="")</formula>
    </cfRule>
  </conditionalFormatting>
  <conditionalFormatting sqref="L106 L130 L154 L178 L10 L34 L58 L82">
    <cfRule type="cellIs" dxfId="25" priority="81" operator="greaterThan">
      <formula>0</formula>
    </cfRule>
    <cfRule type="expression" dxfId="24" priority="82">
      <formula>AND($L$118&gt;0,$C$110="")</formula>
    </cfRule>
  </conditionalFormatting>
  <conditionalFormatting sqref="P106:P109 P130:P133 P154:P157 P178:P181 P10:P13 P34:P37 P58:P61 P82:P85">
    <cfRule type="expression" dxfId="23" priority="79">
      <formula>AND($C10&gt;0,$E10&gt;0,$F10="")</formula>
    </cfRule>
  </conditionalFormatting>
  <conditionalFormatting sqref="P106:P109 P130:P133 P154:P157 P178:P181 P10:P13 P34:P37 P58:P61 P82:P85">
    <cfRule type="expression" dxfId="22" priority="78">
      <formula>AND($F10&lt;$I10,$F10&gt;0)</formula>
    </cfRule>
  </conditionalFormatting>
  <conditionalFormatting sqref="L10:L13 L34:L37 L58:L61 L82:L85 L106:L109 L130:L133 L154:L157 L178:L181">
    <cfRule type="expression" dxfId="21" priority="91">
      <formula>AND($D$118&gt;0,$C9&gt;0,$F9&gt;0,$D9&gt;0,$L9&gt;0,$M9&gt;0,$C10="")</formula>
    </cfRule>
  </conditionalFormatting>
  <hyperlinks>
    <hyperlink ref="Q17" location="'Set1'!A1" display="CLICK HERE"/>
    <hyperlink ref="Q41" location="'Set1'!A1" display="CLICK HERE"/>
    <hyperlink ref="Q65" location="'Set1'!A1" display="CLICK HERE"/>
    <hyperlink ref="Q89" location="'Set1'!A1" display="CLICK HERE"/>
    <hyperlink ref="Q113" location="'Set1'!A1" display="CLICK HERE"/>
    <hyperlink ref="Q137" location="'Set1'!A1" display="CLICK HERE"/>
    <hyperlink ref="Q161" location="'Set1'!A1" display="CLICK HERE"/>
    <hyperlink ref="Q185" location="'Set1'!A1" display="CLICK HER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fitToHeight="8" orientation="landscape" r:id="rId1"/>
  <headerFooter>
    <oddFooter>&amp;C&amp;8Designed By Tim Danes</oddFooter>
  </headerFooter>
  <rowBreaks count="7" manualBreakCount="7">
    <brk id="24" max="14" man="1"/>
    <brk id="48" max="14" man="1"/>
    <brk id="72" max="14" man="1"/>
    <brk id="96" max="14" man="1"/>
    <brk id="120" max="14" man="1"/>
    <brk id="144" max="14" man="1"/>
    <brk id="168" max="14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9"/>
  <sheetViews>
    <sheetView showRowColHeaders="0" topLeftCell="A2" zoomScale="75" zoomScaleNormal="75" zoomScalePageLayoutView="75" workbookViewId="0">
      <selection activeCell="U23" sqref="U23:W23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51" t="s">
        <v>90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/>
      <c r="V1" s="152"/>
      <c r="W1" s="152"/>
      <c r="AA1" s="20"/>
      <c r="AB1" s="19" t="s">
        <v>18</v>
      </c>
    </row>
    <row r="2" spans="1:28" s="18" customForma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20"/>
      <c r="AB2" s="19" t="s">
        <v>19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AA3" s="17"/>
      <c r="AB3" s="17" t="s">
        <v>20</v>
      </c>
    </row>
    <row r="4" spans="1:28" s="21" customFormat="1" ht="21.75" customHeight="1" thickBot="1" x14ac:dyDescent="0.3">
      <c r="B4" s="23" t="s">
        <v>33</v>
      </c>
      <c r="C4" s="205"/>
      <c r="D4" s="206"/>
      <c r="E4" s="207"/>
      <c r="J4" s="21">
        <f>IF(C4="Reading",1,IF(C4="Writing",2,IF(C4="Spelling",3,IF(C4="Grammar and Punctuation",4,IF(C4="Numeracy",5,IF(C4="Other",6,100))))))</f>
        <v>100</v>
      </c>
      <c r="L4" s="284" t="s">
        <v>89</v>
      </c>
      <c r="M4" s="285"/>
      <c r="N4" s="285"/>
      <c r="O4" s="286"/>
      <c r="P4" s="89"/>
      <c r="Q4" s="89"/>
      <c r="R4" s="89"/>
      <c r="S4" s="89"/>
      <c r="AA4" s="17"/>
      <c r="AB4" s="70" t="s">
        <v>34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L5" s="90"/>
      <c r="U5" s="161"/>
      <c r="V5" s="161"/>
      <c r="W5" s="161"/>
      <c r="AA5" s="17"/>
      <c r="AB5" s="70" t="s">
        <v>21</v>
      </c>
    </row>
    <row r="6" spans="1:28" s="21" customFormat="1" ht="22.5" customHeight="1" thickBot="1" x14ac:dyDescent="0.4">
      <c r="B6" s="158"/>
      <c r="C6" s="45" t="str">
        <f>IF(H16="","",IF(H20=0,0,H20))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84" t="s">
        <v>91</v>
      </c>
      <c r="M6" s="285"/>
      <c r="N6" s="285"/>
      <c r="O6" s="286"/>
      <c r="P6" s="29"/>
      <c r="Q6" s="30"/>
      <c r="U6" s="275" t="s">
        <v>97</v>
      </c>
      <c r="V6" s="276"/>
      <c r="W6" s="277"/>
      <c r="AA6" s="17"/>
      <c r="AB6" s="70" t="s">
        <v>35</v>
      </c>
    </row>
    <row r="7" spans="1:28" s="21" customFormat="1" ht="22.5" customHeight="1" x14ac:dyDescent="0.35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78"/>
      <c r="V7" s="279"/>
      <c r="W7" s="280"/>
      <c r="AA7" s="17"/>
      <c r="AB7" s="70"/>
    </row>
    <row r="8" spans="1:28" s="21" customFormat="1" ht="22.5" customHeight="1" thickBot="1" x14ac:dyDescent="0.3">
      <c r="B8" s="31"/>
      <c r="C8" s="32"/>
      <c r="D8" s="27"/>
      <c r="E8" s="27"/>
      <c r="F8" s="27"/>
      <c r="G8" s="27"/>
      <c r="H8" s="159"/>
      <c r="I8" s="159"/>
      <c r="J8" s="159"/>
      <c r="K8" s="159"/>
      <c r="L8" s="295" t="s">
        <v>93</v>
      </c>
      <c r="M8" s="295"/>
      <c r="N8" s="295"/>
      <c r="O8" s="295"/>
      <c r="P8" s="295"/>
      <c r="Q8" s="295"/>
      <c r="R8" s="295"/>
      <c r="S8" s="295"/>
      <c r="U8" s="281"/>
      <c r="V8" s="282"/>
      <c r="W8" s="283"/>
      <c r="AA8" s="17"/>
      <c r="AB8" s="70"/>
    </row>
    <row r="9" spans="1:28" s="21" customFormat="1" ht="22.5" customHeight="1" thickBot="1" x14ac:dyDescent="0.3">
      <c r="B9" s="31"/>
      <c r="C9" s="32"/>
      <c r="D9" s="162" t="s">
        <v>52</v>
      </c>
      <c r="E9" s="162" t="s">
        <v>54</v>
      </c>
      <c r="F9" s="164" t="s">
        <v>55</v>
      </c>
      <c r="G9" s="48"/>
      <c r="H9" s="159"/>
      <c r="I9" s="159"/>
      <c r="J9" s="159"/>
      <c r="K9" s="159"/>
      <c r="L9" s="295"/>
      <c r="M9" s="295"/>
      <c r="N9" s="295"/>
      <c r="O9" s="295"/>
      <c r="P9" s="295"/>
      <c r="Q9" s="295"/>
      <c r="R9" s="295"/>
      <c r="S9" s="295"/>
      <c r="U9" s="161"/>
      <c r="V9" s="161"/>
      <c r="W9" s="161"/>
      <c r="AA9" s="17"/>
      <c r="AB9" s="70"/>
    </row>
    <row r="10" spans="1:28" s="21" customFormat="1" ht="44.25" customHeight="1" thickBot="1" x14ac:dyDescent="0.3">
      <c r="B10" s="31"/>
      <c r="C10" s="32"/>
      <c r="D10" s="162"/>
      <c r="E10" s="162"/>
      <c r="F10" s="164"/>
      <c r="G10" s="48"/>
      <c r="H10" s="159"/>
      <c r="I10" s="159"/>
      <c r="J10" s="159"/>
      <c r="K10" s="159"/>
      <c r="L10" s="92" t="s">
        <v>98</v>
      </c>
      <c r="M10" s="291" t="s">
        <v>92</v>
      </c>
      <c r="N10" s="292"/>
      <c r="O10" s="292"/>
      <c r="P10" s="292"/>
      <c r="Q10" s="292"/>
      <c r="R10" s="292"/>
      <c r="S10" s="293"/>
      <c r="U10" s="165" t="s">
        <v>24</v>
      </c>
      <c r="V10" s="166"/>
      <c r="W10" s="167"/>
      <c r="AA10" s="17"/>
      <c r="AB10" s="70"/>
    </row>
    <row r="11" spans="1:28" s="21" customFormat="1" ht="4.5" customHeight="1" thickBot="1" x14ac:dyDescent="0.3">
      <c r="B11" s="31"/>
      <c r="C11" s="32"/>
      <c r="D11" s="162"/>
      <c r="E11" s="162"/>
      <c r="F11" s="164"/>
      <c r="G11" s="48"/>
      <c r="H11" s="159"/>
      <c r="I11" s="159"/>
      <c r="J11" s="159"/>
      <c r="K11" s="159"/>
      <c r="L11" s="92"/>
      <c r="M11" s="93"/>
      <c r="N11" s="93"/>
      <c r="O11" s="93"/>
      <c r="P11" s="93"/>
      <c r="Q11" s="93"/>
      <c r="R11" s="93"/>
      <c r="S11" s="93"/>
      <c r="U11" s="94"/>
      <c r="V11" s="95"/>
      <c r="W11" s="96"/>
      <c r="AA11" s="17"/>
      <c r="AB11" s="70"/>
    </row>
    <row r="12" spans="1:28" s="21" customFormat="1" ht="30" customHeight="1" x14ac:dyDescent="0.25">
      <c r="B12" s="31"/>
      <c r="C12" s="164" t="s">
        <v>31</v>
      </c>
      <c r="D12" s="162"/>
      <c r="E12" s="162"/>
      <c r="F12" s="164"/>
      <c r="G12" s="48"/>
      <c r="H12" s="159"/>
      <c r="I12" s="159"/>
      <c r="J12" s="159"/>
      <c r="K12" s="159"/>
      <c r="L12" s="294" t="s">
        <v>95</v>
      </c>
      <c r="M12" s="297" t="s">
        <v>94</v>
      </c>
      <c r="N12" s="298"/>
      <c r="O12" s="298"/>
      <c r="P12" s="298"/>
      <c r="Q12" s="298"/>
      <c r="R12" s="298"/>
      <c r="S12" s="299"/>
      <c r="U12" s="168" t="s">
        <v>41</v>
      </c>
      <c r="V12" s="169"/>
      <c r="W12" s="170"/>
      <c r="AA12" s="17"/>
      <c r="AB12" s="17"/>
    </row>
    <row r="13" spans="1:28" s="21" customFormat="1" ht="30" customHeight="1" thickBot="1" x14ac:dyDescent="0.3">
      <c r="C13" s="164"/>
      <c r="D13" s="162"/>
      <c r="E13" s="162"/>
      <c r="F13" s="164"/>
      <c r="G13" s="48"/>
      <c r="H13" s="159"/>
      <c r="I13" s="159"/>
      <c r="J13" s="159"/>
      <c r="K13" s="159"/>
      <c r="L13" s="294"/>
      <c r="M13" s="300"/>
      <c r="N13" s="301"/>
      <c r="O13" s="301"/>
      <c r="P13" s="301"/>
      <c r="Q13" s="301"/>
      <c r="R13" s="301"/>
      <c r="S13" s="302"/>
      <c r="U13" s="171" t="s">
        <v>51</v>
      </c>
      <c r="V13" s="172"/>
      <c r="W13" s="173"/>
      <c r="AA13" s="17"/>
      <c r="AB13" s="17"/>
    </row>
    <row r="14" spans="1:28" s="21" customFormat="1" ht="30" customHeight="1" thickBot="1" x14ac:dyDescent="0.35">
      <c r="C14" s="164"/>
      <c r="D14" s="162"/>
      <c r="E14" s="162"/>
      <c r="F14" s="164"/>
      <c r="G14" s="48"/>
      <c r="H14" s="159"/>
      <c r="I14" s="159"/>
      <c r="J14" s="159"/>
      <c r="K14" s="159"/>
      <c r="L14" s="174" t="s">
        <v>36</v>
      </c>
      <c r="M14" s="156"/>
      <c r="N14" s="156"/>
      <c r="O14" s="156"/>
      <c r="P14" s="156"/>
      <c r="Q14" s="156"/>
      <c r="R14" s="156"/>
      <c r="S14" s="296"/>
      <c r="U14" s="177" t="s">
        <v>42</v>
      </c>
      <c r="V14" s="178"/>
      <c r="W14" s="179"/>
      <c r="AA14" s="17"/>
      <c r="AB14" s="17" t="str">
        <f>D9</f>
        <v>My EXPECTED Score</v>
      </c>
    </row>
    <row r="15" spans="1:28" s="21" customFormat="1" ht="30" customHeight="1" x14ac:dyDescent="0.3">
      <c r="C15" s="163"/>
      <c r="D15" s="163"/>
      <c r="E15" s="163"/>
      <c r="F15" s="163"/>
      <c r="G15" s="49"/>
      <c r="H15" s="159"/>
      <c r="I15" s="160"/>
      <c r="J15" s="160"/>
      <c r="K15" s="160"/>
      <c r="L15" s="91" t="s">
        <v>53</v>
      </c>
      <c r="M15" s="180" t="s">
        <v>56</v>
      </c>
      <c r="N15" s="180"/>
      <c r="O15" s="180"/>
      <c r="P15" s="180"/>
      <c r="Q15" s="180"/>
      <c r="R15" s="180"/>
      <c r="S15" s="181"/>
      <c r="U15" s="50" t="s">
        <v>43</v>
      </c>
      <c r="V15" s="51"/>
      <c r="W15" s="52" t="str">
        <f>IF('Set1'!C4="","",'Set1'!C4)</f>
        <v>Gen. Numeracy - Adaptive</v>
      </c>
      <c r="AA15" s="17"/>
      <c r="AB15" s="17" t="str">
        <f>E9</f>
        <v>My ACTUAL Score</v>
      </c>
    </row>
    <row r="16" spans="1:28" s="34" customFormat="1" ht="30" customHeight="1" thickBot="1" x14ac:dyDescent="0.25">
      <c r="B16" s="35" t="s">
        <v>32</v>
      </c>
      <c r="C16" s="71"/>
      <c r="D16" s="41" t="str">
        <f>IF(OR($D$22="",$C16=""),"",IF(AND(C16="",C17&gt;0),D17-1.25,VLOOKUP($D$22-($K$3-$J16),'VELS STANDARDS'!$A$1:$M$12,K16+1,FALSE)))</f>
        <v/>
      </c>
      <c r="E16" s="72"/>
      <c r="F16" s="73"/>
      <c r="H16" s="74" t="str">
        <f>IF(OR(E17="",E16=""),"",E17-E16)</f>
        <v/>
      </c>
      <c r="I16" s="75" t="str">
        <f>IF(E16="","",E16+0.125)</f>
        <v/>
      </c>
      <c r="J16" s="75">
        <f>YEAR(C16)</f>
        <v>1900</v>
      </c>
      <c r="K16" s="75" t="str">
        <f>IF(C16="","",MONTH(C16))</f>
        <v/>
      </c>
      <c r="L16" s="97"/>
      <c r="M16" s="287"/>
      <c r="N16" s="288"/>
      <c r="O16" s="288"/>
      <c r="P16" s="288"/>
      <c r="Q16" s="288"/>
      <c r="R16" s="288"/>
      <c r="S16" s="289"/>
      <c r="U16" s="59" t="s">
        <v>44</v>
      </c>
      <c r="V16" s="60"/>
      <c r="W16" s="61" t="str">
        <f>IF('Set2'!C4="","",'Set2'!C4)</f>
        <v/>
      </c>
      <c r="AA16" s="38"/>
      <c r="AB16" s="38" t="str">
        <f>F9</f>
        <v>My GOAL Score</v>
      </c>
    </row>
    <row r="17" spans="2:28" s="34" customFormat="1" ht="30" customHeight="1" thickBot="1" x14ac:dyDescent="0.25">
      <c r="B17" s="35" t="s">
        <v>0</v>
      </c>
      <c r="C17" s="71"/>
      <c r="D17" s="41" t="e">
        <f>IF(OR($D$22="",$C17=""),D16+0.125,VLOOKUP($D$22-($K$3-$J17),'VELS STANDARDS'!$A$1:$M$12,K17+1,FALSE))</f>
        <v>#VALUE!</v>
      </c>
      <c r="E17" s="72"/>
      <c r="F17" s="73"/>
      <c r="H17" s="74" t="str">
        <f t="shared" ref="H17:H19" si="0">IF(OR(E18="",E17=""),"",E18-E17)</f>
        <v/>
      </c>
      <c r="I17" s="75" t="str">
        <f t="shared" ref="I17:I20" si="1">IF(E17="","",E17+0.125)</f>
        <v/>
      </c>
      <c r="J17" s="75">
        <f t="shared" ref="J17:J20" si="2">YEAR(C17)</f>
        <v>1900</v>
      </c>
      <c r="K17" s="98" t="str">
        <f t="shared" ref="K17:K20" si="3">IF(C17="","",MONTH(C17))</f>
        <v/>
      </c>
      <c r="L17" s="284" t="s">
        <v>96</v>
      </c>
      <c r="M17" s="285"/>
      <c r="N17" s="285"/>
      <c r="O17" s="285"/>
      <c r="P17" s="285"/>
      <c r="Q17" s="285"/>
      <c r="R17" s="285"/>
      <c r="S17" s="286"/>
      <c r="U17" s="59" t="s">
        <v>45</v>
      </c>
      <c r="V17" s="60"/>
      <c r="W17" s="61" t="str">
        <f>IF('Set3'!C4="","",'Set3'!C4)</f>
        <v/>
      </c>
      <c r="AA17" s="38"/>
      <c r="AB17" s="38"/>
    </row>
    <row r="18" spans="2:28" s="34" customFormat="1" ht="30" customHeight="1" x14ac:dyDescent="0.2">
      <c r="B18" s="35" t="s">
        <v>1</v>
      </c>
      <c r="C18" s="71"/>
      <c r="D18" s="41" t="e">
        <f>IF(OR($D$22="",$C18=""),D17+0.125,VLOOKUP($D$22-($K$3-$J18),'VELS STANDARDS'!$A$1:$M$12,K18+1,FALSE))</f>
        <v>#VALUE!</v>
      </c>
      <c r="E18" s="72"/>
      <c r="F18" s="73"/>
      <c r="H18" s="74" t="str">
        <f t="shared" si="0"/>
        <v/>
      </c>
      <c r="I18" s="75" t="str">
        <f t="shared" si="1"/>
        <v/>
      </c>
      <c r="J18" s="75">
        <f t="shared" si="2"/>
        <v>1900</v>
      </c>
      <c r="K18" s="75" t="str">
        <f t="shared" si="3"/>
        <v/>
      </c>
      <c r="L18" s="99"/>
      <c r="M18" s="290"/>
      <c r="N18" s="290"/>
      <c r="O18" s="290"/>
      <c r="P18" s="290"/>
      <c r="Q18" s="290"/>
      <c r="R18" s="290"/>
      <c r="S18" s="290"/>
      <c r="U18" s="59" t="s">
        <v>46</v>
      </c>
      <c r="V18" s="60"/>
      <c r="W18" s="61" t="str">
        <f>IF('Set4'!C4="","",'Set4'!C4)</f>
        <v/>
      </c>
      <c r="AA18" s="38"/>
      <c r="AB18" s="38"/>
    </row>
    <row r="19" spans="2:28" s="34" customFormat="1" ht="30" customHeight="1" x14ac:dyDescent="0.2">
      <c r="B19" s="35" t="s">
        <v>2</v>
      </c>
      <c r="C19" s="71"/>
      <c r="D19" s="41" t="e">
        <f>IF(OR($D$22="",$C19=""),D18+0.125,VLOOKUP($D$22-($K$3-$J19),'VELS STANDARDS'!$A$1:$M$12,K19+1,FALSE))</f>
        <v>#VALUE!</v>
      </c>
      <c r="E19" s="72"/>
      <c r="F19" s="73"/>
      <c r="H19" s="74" t="str">
        <f t="shared" si="0"/>
        <v/>
      </c>
      <c r="I19" s="75" t="str">
        <f t="shared" si="1"/>
        <v/>
      </c>
      <c r="J19" s="75">
        <f t="shared" si="2"/>
        <v>1900</v>
      </c>
      <c r="K19" s="75" t="str">
        <f t="shared" si="3"/>
        <v/>
      </c>
      <c r="L19" s="76"/>
      <c r="M19" s="185"/>
      <c r="N19" s="185"/>
      <c r="O19" s="185"/>
      <c r="P19" s="185"/>
      <c r="Q19" s="185"/>
      <c r="R19" s="185"/>
      <c r="S19" s="185"/>
      <c r="U19" s="59" t="s">
        <v>47</v>
      </c>
      <c r="V19" s="60"/>
      <c r="W19" s="61" t="str">
        <f>IF('Set5'!C4="","",'Set5'!C4)</f>
        <v/>
      </c>
      <c r="AA19" s="38"/>
      <c r="AB19" s="38"/>
    </row>
    <row r="20" spans="2:28" s="34" customFormat="1" ht="30" customHeight="1" thickBot="1" x14ac:dyDescent="0.25">
      <c r="B20" s="35" t="s">
        <v>3</v>
      </c>
      <c r="C20" s="71"/>
      <c r="D20" s="41" t="e">
        <f>IF(OR($D$22="",$C20=""),D19+0.125,VLOOKUP($D$22-($K$3-$J20),'VELS STANDARDS'!$A$1:$M$12,K20+1,FALSE))</f>
        <v>#VALUE!</v>
      </c>
      <c r="E20" s="72"/>
      <c r="F20" s="73"/>
      <c r="H20" s="74" t="e">
        <f>AVERAGE(H16:H19)</f>
        <v>#DIV/0!</v>
      </c>
      <c r="I20" s="75" t="str">
        <f t="shared" si="1"/>
        <v/>
      </c>
      <c r="J20" s="75">
        <f t="shared" si="2"/>
        <v>1900</v>
      </c>
      <c r="K20" s="75" t="str">
        <f t="shared" si="3"/>
        <v/>
      </c>
      <c r="L20" s="76"/>
      <c r="M20" s="185"/>
      <c r="N20" s="185"/>
      <c r="O20" s="185"/>
      <c r="P20" s="185"/>
      <c r="Q20" s="185"/>
      <c r="R20" s="185"/>
      <c r="S20" s="185"/>
      <c r="U20" s="62" t="s">
        <v>48</v>
      </c>
      <c r="V20" s="63"/>
      <c r="W20" s="64" t="str">
        <f>IF('Set6'!C4="","",'Set6'!C4)</f>
        <v/>
      </c>
      <c r="AA20" s="38"/>
      <c r="AB20" s="38"/>
    </row>
    <row r="21" spans="2:28" s="21" customFormat="1" ht="15.75" thickBot="1" x14ac:dyDescent="0.3">
      <c r="U21" s="39"/>
      <c r="V21" s="39"/>
      <c r="W21" s="39"/>
      <c r="AA21" s="17"/>
      <c r="AB21" s="17"/>
    </row>
    <row r="22" spans="2:28" s="21" customFormat="1" ht="26.25" customHeight="1" thickBot="1" x14ac:dyDescent="0.3">
      <c r="C22" s="23" t="s">
        <v>50</v>
      </c>
      <c r="D22" s="40"/>
      <c r="F22" s="23" t="s">
        <v>49</v>
      </c>
      <c r="G22" s="23"/>
      <c r="L22" s="46"/>
      <c r="M22" s="191"/>
      <c r="N22" s="191"/>
      <c r="O22" s="191"/>
      <c r="P22" s="191"/>
      <c r="Q22" s="191"/>
      <c r="R22" s="191"/>
      <c r="S22" s="191"/>
      <c r="U22" s="187" t="s">
        <v>68</v>
      </c>
      <c r="V22" s="188"/>
      <c r="W22" s="189"/>
      <c r="AA22" s="17"/>
      <c r="AB22" s="17"/>
    </row>
    <row r="23" spans="2:28" s="21" customFormat="1" ht="21.75" thickBot="1" x14ac:dyDescent="0.3">
      <c r="M23" s="39"/>
      <c r="N23" s="39"/>
      <c r="O23" s="39"/>
      <c r="P23" s="186"/>
      <c r="Q23" s="186"/>
      <c r="R23" s="190"/>
      <c r="S23" s="190"/>
      <c r="U23" s="192" t="s">
        <v>64</v>
      </c>
      <c r="V23" s="193"/>
      <c r="W23" s="194"/>
      <c r="AA23" s="17"/>
      <c r="AB23" s="17"/>
    </row>
    <row r="24" spans="2:28" s="21" customFormat="1" x14ac:dyDescent="0.25">
      <c r="M24" s="39"/>
      <c r="N24" s="39"/>
      <c r="O24" s="39"/>
      <c r="P24" s="186"/>
      <c r="Q24" s="186"/>
      <c r="R24" s="39"/>
      <c r="S24" s="39"/>
      <c r="AA24" s="17"/>
      <c r="AB24" s="17"/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M28" s="39"/>
      <c r="N28" s="39"/>
      <c r="O28" s="39"/>
      <c r="P28" s="186"/>
      <c r="Q28" s="186"/>
      <c r="R28" s="39"/>
      <c r="S28" s="39"/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  <row r="569" spans="27:28" s="21" customFormat="1" x14ac:dyDescent="0.25">
      <c r="AA569" s="17"/>
      <c r="AB569" s="17"/>
    </row>
  </sheetData>
  <sheetProtection password="CC2C" sheet="1" objects="1" scenarios="1" selectLockedCells="1"/>
  <mergeCells count="42">
    <mergeCell ref="A1:S2"/>
    <mergeCell ref="U1:W2"/>
    <mergeCell ref="C4:E4"/>
    <mergeCell ref="B5:B6"/>
    <mergeCell ref="I5:I15"/>
    <mergeCell ref="J5:J15"/>
    <mergeCell ref="K5:K15"/>
    <mergeCell ref="U5:W5"/>
    <mergeCell ref="H6:H15"/>
    <mergeCell ref="C12:C15"/>
    <mergeCell ref="U12:W12"/>
    <mergeCell ref="U13:W13"/>
    <mergeCell ref="L14:S14"/>
    <mergeCell ref="U14:W14"/>
    <mergeCell ref="M15:S15"/>
    <mergeCell ref="M12:S13"/>
    <mergeCell ref="D9:D15"/>
    <mergeCell ref="E9:E15"/>
    <mergeCell ref="F9:F15"/>
    <mergeCell ref="U9:W9"/>
    <mergeCell ref="U10:W10"/>
    <mergeCell ref="P23:Q23"/>
    <mergeCell ref="R23:S23"/>
    <mergeCell ref="U23:W23"/>
    <mergeCell ref="P24:Q24"/>
    <mergeCell ref="M22:S22"/>
    <mergeCell ref="U6:W8"/>
    <mergeCell ref="P26:Q26"/>
    <mergeCell ref="P27:Q27"/>
    <mergeCell ref="P28:Q28"/>
    <mergeCell ref="L4:O4"/>
    <mergeCell ref="L6:O6"/>
    <mergeCell ref="P25:Q25"/>
    <mergeCell ref="M16:S16"/>
    <mergeCell ref="M18:S18"/>
    <mergeCell ref="M19:S19"/>
    <mergeCell ref="M20:S20"/>
    <mergeCell ref="M10:S10"/>
    <mergeCell ref="L12:L13"/>
    <mergeCell ref="L8:S9"/>
    <mergeCell ref="L17:S17"/>
    <mergeCell ref="U22:W22"/>
  </mergeCells>
  <conditionalFormatting sqref="C6">
    <cfRule type="cellIs" dxfId="20" priority="22" operator="equal">
      <formula>""</formula>
    </cfRule>
    <cfRule type="cellIs" dxfId="19" priority="23" operator="lessThan">
      <formula>0.07</formula>
    </cfRule>
    <cfRule type="cellIs" dxfId="18" priority="24" operator="lessThan">
      <formula>0.125</formula>
    </cfRule>
    <cfRule type="cellIs" dxfId="17" priority="25" operator="greaterThan">
      <formula>0.125</formula>
    </cfRule>
  </conditionalFormatting>
  <conditionalFormatting sqref="C4:E4">
    <cfRule type="cellIs" dxfId="16" priority="21" operator="equal">
      <formula>""</formula>
    </cfRule>
  </conditionalFormatting>
  <conditionalFormatting sqref="E16:E20">
    <cfRule type="expression" dxfId="15" priority="20">
      <formula>AND($C16&gt;0,$E16="")</formula>
    </cfRule>
  </conditionalFormatting>
  <conditionalFormatting sqref="F16">
    <cfRule type="expression" dxfId="14" priority="18">
      <formula>AND($F16&lt;$I16,$F16&gt;0)</formula>
    </cfRule>
    <cfRule type="expression" dxfId="13" priority="19">
      <formula>AND($C16&gt;0,$E16&gt;0,$F16="")</formula>
    </cfRule>
  </conditionalFormatting>
  <conditionalFormatting sqref="D17:D20">
    <cfRule type="expression" dxfId="12" priority="16">
      <formula>$C17=""</formula>
    </cfRule>
  </conditionalFormatting>
  <conditionalFormatting sqref="L22">
    <cfRule type="expression" dxfId="11" priority="14">
      <formula>AND($D$22&gt;0,$L$22="")</formula>
    </cfRule>
  </conditionalFormatting>
  <conditionalFormatting sqref="D22">
    <cfRule type="expression" dxfId="10" priority="12">
      <formula>AND(OR($C$16&gt;0,$C$17&gt;0,$C$18&gt;0,$C$19&gt;0,$C$20&gt;0),$D$22="")</formula>
    </cfRule>
    <cfRule type="expression" dxfId="9" priority="13">
      <formula>AND($C$4&gt;0,$D$22="")</formula>
    </cfRule>
  </conditionalFormatting>
  <conditionalFormatting sqref="C16">
    <cfRule type="expression" dxfId="8" priority="10">
      <formula>$C$17&gt;0</formula>
    </cfRule>
    <cfRule type="expression" dxfId="7" priority="11">
      <formula>AND($L$22&gt;0,$C$16="")</formula>
    </cfRule>
  </conditionalFormatting>
  <conditionalFormatting sqref="C17">
    <cfRule type="cellIs" dxfId="6" priority="8" operator="greaterThan">
      <formula>0</formula>
    </cfRule>
    <cfRule type="expression" dxfId="5" priority="9">
      <formula>AND($L$22&gt;0,$C$16="")</formula>
    </cfRule>
  </conditionalFormatting>
  <conditionalFormatting sqref="C17:C20">
    <cfRule type="expression" dxfId="4" priority="7">
      <formula>AND($D$22&gt;0,$C16&gt;0,$F16&gt;0,$D16&gt;0,$L16&gt;0,$M16&gt;0,$C17="")</formula>
    </cfRule>
  </conditionalFormatting>
  <conditionalFormatting sqref="L16">
    <cfRule type="expression" dxfId="3" priority="6">
      <formula>AND($C16&gt;0,$E16&gt;0,$F16&gt;0,$L16="",$F16&gt;$I16)</formula>
    </cfRule>
  </conditionalFormatting>
  <conditionalFormatting sqref="M16:S16 M18:S20">
    <cfRule type="expression" dxfId="2" priority="5">
      <formula>AND($C16&gt;0,$E16&gt;0,$F16&gt;0,$L16&gt;0,$M16="")</formula>
    </cfRule>
  </conditionalFormatting>
  <conditionalFormatting sqref="L17:L20">
    <cfRule type="expression" dxfId="1" priority="4">
      <formula>AND($C17&gt;0,$E17&gt;0,$F17&gt;0,$L17="")</formula>
    </cfRule>
  </conditionalFormatting>
  <conditionalFormatting sqref="F17:F20">
    <cfRule type="expression" dxfId="0" priority="3">
      <formula>AND($C17&gt;0,$E17&gt;0,$F17="")</formula>
    </cfRule>
  </conditionalFormatting>
  <dataValidations disablePrompts="1" count="1">
    <dataValidation type="list" allowBlank="1" showInputMessage="1" showErrorMessage="1" sqref="C4:E4">
      <formula1>$AB$1:$AB$6</formula1>
    </dataValidation>
  </dataValidations>
  <hyperlinks>
    <hyperlink ref="U15:W15" location="'Set1'!A1" display="Data Set # 1"/>
    <hyperlink ref="U22:W22" location="SAMPLE!A1" display="SAMPLE DATA SET"/>
    <hyperlink ref="U16:W16" location="'Set2'!C4" display="Data Set # 2"/>
    <hyperlink ref="U17:W17" location="'Set3'!C4" display="Data Set # 3"/>
    <hyperlink ref="U18:W18" location="'Set4'!C4" display="Data Set # 4"/>
    <hyperlink ref="U19:W19" location="'Set5'!C4" display="Data Set # 5"/>
    <hyperlink ref="U20:W20" location="'Set6'!C4" display="Data Set # 6"/>
    <hyperlink ref="U12:W12" location="'Data Summary'!A1" display="Data Summary"/>
    <hyperlink ref="U13:W13" location="'Graphs Summary'!A1" display="Graphs Summary"/>
    <hyperlink ref="U14:W14" location="PrintCopy!A1" display="Hard-Copy Printouts"/>
    <hyperlink ref="U23:W23" location="'Instructions Page'!A1" display="Instructions Pag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&amp;C&amp;8Designed By Tim Danes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sqref="A1:XFD1048576"/>
    </sheetView>
  </sheetViews>
  <sheetFormatPr defaultColWidth="8.85546875" defaultRowHeight="15" x14ac:dyDescent="0.25"/>
  <sheetData>
    <row r="1" spans="1:13" x14ac:dyDescent="0.25">
      <c r="A1" s="1" t="s">
        <v>4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13</v>
      </c>
      <c r="K1" s="1" t="s">
        <v>14</v>
      </c>
      <c r="L1" s="1" t="s">
        <v>15</v>
      </c>
      <c r="M1" s="1" t="s">
        <v>16</v>
      </c>
    </row>
    <row r="2" spans="1:13" ht="15.75" thickBot="1" x14ac:dyDescent="0.3">
      <c r="A2" s="2" t="s">
        <v>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>
        <v>1</v>
      </c>
    </row>
    <row r="3" spans="1:13" ht="15.75" thickBot="1" x14ac:dyDescent="0.3">
      <c r="A3" s="4">
        <v>1</v>
      </c>
      <c r="B3" s="5">
        <v>1</v>
      </c>
      <c r="C3" s="5">
        <v>1.05</v>
      </c>
      <c r="D3" s="5">
        <v>1.1000000000000001</v>
      </c>
      <c r="E3" s="5">
        <v>1.1499999999999999</v>
      </c>
      <c r="F3" s="5">
        <v>1.2</v>
      </c>
      <c r="G3" s="6">
        <v>1.25</v>
      </c>
      <c r="H3" s="5">
        <v>1.25</v>
      </c>
      <c r="I3" s="5">
        <v>1.3</v>
      </c>
      <c r="J3" s="5">
        <v>1.35</v>
      </c>
      <c r="K3" s="5">
        <v>1.4</v>
      </c>
      <c r="L3" s="5">
        <v>1.45</v>
      </c>
      <c r="M3" s="6">
        <v>1.5</v>
      </c>
    </row>
    <row r="4" spans="1:13" ht="15.75" thickBot="1" x14ac:dyDescent="0.3">
      <c r="A4" s="7">
        <v>2</v>
      </c>
      <c r="B4" s="8">
        <v>1.5</v>
      </c>
      <c r="C4" s="8">
        <v>1.55</v>
      </c>
      <c r="D4" s="8">
        <v>1.6</v>
      </c>
      <c r="E4" s="8">
        <v>1.65</v>
      </c>
      <c r="F4" s="8">
        <v>1.7</v>
      </c>
      <c r="G4" s="9">
        <v>1.75</v>
      </c>
      <c r="H4" s="8">
        <v>1.75</v>
      </c>
      <c r="I4" s="8">
        <v>1.8</v>
      </c>
      <c r="J4" s="8">
        <v>1.85</v>
      </c>
      <c r="K4" s="8">
        <v>1.9</v>
      </c>
      <c r="L4" s="8">
        <v>1.95</v>
      </c>
      <c r="M4" s="9">
        <v>2</v>
      </c>
    </row>
    <row r="5" spans="1:13" ht="15.75" thickBot="1" x14ac:dyDescent="0.3">
      <c r="A5" s="7">
        <v>3</v>
      </c>
      <c r="B5" s="8">
        <v>2</v>
      </c>
      <c r="C5" s="8">
        <v>2.0499999999999998</v>
      </c>
      <c r="D5" s="8">
        <v>2.1</v>
      </c>
      <c r="E5" s="8">
        <v>2.15</v>
      </c>
      <c r="F5" s="8">
        <v>2.2000000000000002</v>
      </c>
      <c r="G5" s="9">
        <v>2.25</v>
      </c>
      <c r="H5" s="8">
        <v>2.25</v>
      </c>
      <c r="I5" s="8">
        <v>2.2999999999999998</v>
      </c>
      <c r="J5" s="8">
        <v>2.35</v>
      </c>
      <c r="K5" s="8">
        <v>2.4</v>
      </c>
      <c r="L5" s="8">
        <v>2.4500000000000002</v>
      </c>
      <c r="M5" s="9">
        <v>2.5</v>
      </c>
    </row>
    <row r="6" spans="1:13" ht="15.75" thickBot="1" x14ac:dyDescent="0.3">
      <c r="A6" s="7">
        <v>4</v>
      </c>
      <c r="B6" s="8">
        <v>2.5</v>
      </c>
      <c r="C6" s="8">
        <v>2.5499999999999998</v>
      </c>
      <c r="D6" s="8">
        <v>2.6</v>
      </c>
      <c r="E6" s="8">
        <v>2.65</v>
      </c>
      <c r="F6" s="8">
        <v>2.7</v>
      </c>
      <c r="G6" s="9">
        <v>2.75</v>
      </c>
      <c r="H6" s="8">
        <v>2.75</v>
      </c>
      <c r="I6" s="8">
        <v>2.8</v>
      </c>
      <c r="J6" s="8">
        <v>2.85</v>
      </c>
      <c r="K6" s="8">
        <v>2.9</v>
      </c>
      <c r="L6" s="8">
        <v>2.95</v>
      </c>
      <c r="M6" s="9">
        <v>3</v>
      </c>
    </row>
    <row r="7" spans="1:13" ht="15.75" thickBot="1" x14ac:dyDescent="0.3">
      <c r="A7" s="7">
        <v>5</v>
      </c>
      <c r="B7" s="8">
        <v>3</v>
      </c>
      <c r="C7" s="8">
        <v>3.05</v>
      </c>
      <c r="D7" s="8">
        <v>3.1</v>
      </c>
      <c r="E7" s="8">
        <v>3.15</v>
      </c>
      <c r="F7" s="8">
        <v>3.2</v>
      </c>
      <c r="G7" s="9">
        <v>3.25</v>
      </c>
      <c r="H7" s="8">
        <v>3.25</v>
      </c>
      <c r="I7" s="8">
        <v>3.3</v>
      </c>
      <c r="J7" s="8">
        <v>3.35</v>
      </c>
      <c r="K7" s="8">
        <v>3.4</v>
      </c>
      <c r="L7" s="8">
        <v>3.45</v>
      </c>
      <c r="M7" s="9">
        <v>3.5</v>
      </c>
    </row>
    <row r="8" spans="1:13" ht="15.75" thickBot="1" x14ac:dyDescent="0.3">
      <c r="A8" s="7">
        <v>6</v>
      </c>
      <c r="B8" s="8">
        <v>3.5</v>
      </c>
      <c r="C8" s="8">
        <v>3.55</v>
      </c>
      <c r="D8" s="8">
        <v>3.6</v>
      </c>
      <c r="E8" s="8">
        <v>3.65</v>
      </c>
      <c r="F8" s="8">
        <v>3.7</v>
      </c>
      <c r="G8" s="9">
        <v>3.75</v>
      </c>
      <c r="H8" s="8">
        <v>3.75</v>
      </c>
      <c r="I8" s="8">
        <v>3.8</v>
      </c>
      <c r="J8" s="8">
        <v>3.85</v>
      </c>
      <c r="K8" s="8">
        <v>3.9</v>
      </c>
      <c r="L8" s="8">
        <v>3.95</v>
      </c>
      <c r="M8" s="9">
        <v>4</v>
      </c>
    </row>
    <row r="9" spans="1:13" ht="15.75" thickBot="1" x14ac:dyDescent="0.3">
      <c r="A9" s="7">
        <v>7</v>
      </c>
      <c r="B9" s="8">
        <v>4</v>
      </c>
      <c r="C9" s="8">
        <v>4.05</v>
      </c>
      <c r="D9" s="8">
        <v>4.0999999999999996</v>
      </c>
      <c r="E9" s="8">
        <v>4.1500000000000004</v>
      </c>
      <c r="F9" s="8">
        <v>4.2</v>
      </c>
      <c r="G9" s="9">
        <v>4.25</v>
      </c>
      <c r="H9" s="8">
        <v>4.25</v>
      </c>
      <c r="I9" s="8">
        <v>4.3</v>
      </c>
      <c r="J9" s="8">
        <v>4.3499999999999996</v>
      </c>
      <c r="K9" s="8">
        <v>4.4000000000000004</v>
      </c>
      <c r="L9" s="8">
        <v>4.45</v>
      </c>
      <c r="M9" s="9">
        <v>4.5</v>
      </c>
    </row>
    <row r="10" spans="1:13" ht="15.75" thickBot="1" x14ac:dyDescent="0.3">
      <c r="A10" s="7">
        <v>8</v>
      </c>
      <c r="B10" s="8">
        <v>4.5</v>
      </c>
      <c r="C10" s="8">
        <v>4.55</v>
      </c>
      <c r="D10" s="8">
        <v>4.5999999999999996</v>
      </c>
      <c r="E10" s="8">
        <v>4.6500000000000004</v>
      </c>
      <c r="F10" s="8">
        <v>4.7</v>
      </c>
      <c r="G10" s="9">
        <v>4.75</v>
      </c>
      <c r="H10" s="8">
        <v>4.75</v>
      </c>
      <c r="I10" s="8">
        <v>4.8</v>
      </c>
      <c r="J10" s="8">
        <v>4.8499999999999996</v>
      </c>
      <c r="K10" s="8">
        <v>4.9000000000000004</v>
      </c>
      <c r="L10" s="8">
        <v>4.95</v>
      </c>
      <c r="M10" s="9">
        <v>5</v>
      </c>
    </row>
    <row r="11" spans="1:13" ht="15.75" thickBot="1" x14ac:dyDescent="0.3">
      <c r="A11" s="7">
        <v>9</v>
      </c>
      <c r="B11" s="8">
        <v>5</v>
      </c>
      <c r="C11" s="8">
        <v>5.05</v>
      </c>
      <c r="D11" s="8">
        <v>5.0999999999999996</v>
      </c>
      <c r="E11" s="8">
        <v>5.15</v>
      </c>
      <c r="F11" s="8">
        <v>5.2</v>
      </c>
      <c r="G11" s="9">
        <v>5.25</v>
      </c>
      <c r="H11" s="8">
        <v>5.25</v>
      </c>
      <c r="I11" s="8">
        <v>5.3</v>
      </c>
      <c r="J11" s="8">
        <v>5.35</v>
      </c>
      <c r="K11" s="8">
        <v>5.4</v>
      </c>
      <c r="L11" s="8">
        <v>5.45</v>
      </c>
      <c r="M11" s="9">
        <v>5.5</v>
      </c>
    </row>
    <row r="12" spans="1:13" ht="15.75" thickBot="1" x14ac:dyDescent="0.3">
      <c r="A12" s="7">
        <v>10</v>
      </c>
      <c r="B12" s="8">
        <v>5.5</v>
      </c>
      <c r="C12" s="8">
        <v>5.55</v>
      </c>
      <c r="D12" s="8">
        <v>5.6</v>
      </c>
      <c r="E12" s="8">
        <v>5.65</v>
      </c>
      <c r="F12" s="8">
        <v>5.7</v>
      </c>
      <c r="G12" s="9">
        <v>5.75</v>
      </c>
      <c r="H12" s="8">
        <v>5.75</v>
      </c>
      <c r="I12" s="8">
        <v>5.8</v>
      </c>
      <c r="J12" s="8">
        <v>5.85</v>
      </c>
      <c r="K12" s="8">
        <v>5.9</v>
      </c>
      <c r="L12" s="8">
        <v>5.95</v>
      </c>
      <c r="M12" s="9">
        <v>6</v>
      </c>
    </row>
  </sheetData>
  <sheetProtection password="CC2C" sheet="1" objects="1" scenarios="1" selectLockedCells="1" selectUnlockedCells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tabSelected="1" zoomScale="70" zoomScaleNormal="70" zoomScalePageLayoutView="70" workbookViewId="0">
      <selection activeCell="L18" sqref="L18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51" t="s">
        <v>58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/>
      <c r="V1" s="152"/>
      <c r="W1" s="152"/>
      <c r="AA1" s="20"/>
      <c r="AB1" s="20"/>
    </row>
    <row r="2" spans="1:28" s="18" customForma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20"/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U3" s="203" t="s">
        <v>180</v>
      </c>
      <c r="V3" s="203"/>
      <c r="W3" s="203"/>
      <c r="AA3" s="17"/>
      <c r="AB3" s="17" t="s">
        <v>150</v>
      </c>
    </row>
    <row r="4" spans="1:28" s="21" customFormat="1" ht="21.75" customHeight="1" thickBot="1" x14ac:dyDescent="0.35">
      <c r="B4" s="23" t="s">
        <v>33</v>
      </c>
      <c r="C4" s="205" t="s">
        <v>152</v>
      </c>
      <c r="D4" s="206"/>
      <c r="E4" s="207"/>
      <c r="J4" s="21">
        <f>IF(C4="Reading",1,IF(C4="Writing",2,IF(C4="Spelling",3,IF(C4="Grammar and Punctuation",4,IF(C4="Numeracy",5,IF(C4="Other",6,100))))))</f>
        <v>100</v>
      </c>
      <c r="L4" s="23"/>
      <c r="M4" s="156"/>
      <c r="N4" s="157"/>
      <c r="O4" s="157"/>
      <c r="P4" s="157"/>
      <c r="Q4" s="157"/>
      <c r="R4" s="157"/>
      <c r="S4" s="157"/>
      <c r="U4" s="203"/>
      <c r="V4" s="203"/>
      <c r="W4" s="203"/>
      <c r="AA4" s="17"/>
      <c r="AB4" s="17" t="s">
        <v>125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203"/>
      <c r="V5" s="203"/>
      <c r="W5" s="203"/>
      <c r="AA5" s="17"/>
      <c r="AB5" s="17" t="s">
        <v>130</v>
      </c>
    </row>
    <row r="6" spans="1:28" s="21" customFormat="1" ht="22.5" customHeight="1" thickBot="1" x14ac:dyDescent="0.4">
      <c r="B6" s="158"/>
      <c r="C6" s="45" t="str">
        <f>IF('Set1 AusVELS'!H14="","",IF('Set1 AusVELS'!H18=0,0,'Set1 AusVELS'!H18))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204"/>
      <c r="V6" s="204"/>
      <c r="W6" s="204"/>
      <c r="AA6" s="17"/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12" t="s">
        <v>154</v>
      </c>
      <c r="V7" s="213"/>
      <c r="W7" s="214"/>
      <c r="AA7" s="17"/>
      <c r="AB7" s="17" t="s">
        <v>127</v>
      </c>
    </row>
    <row r="8" spans="1:28" s="21" customFormat="1" ht="22.5" customHeight="1" thickBot="1" x14ac:dyDescent="0.4">
      <c r="B8" s="31"/>
      <c r="C8" s="32"/>
      <c r="D8" s="162" t="s">
        <v>156</v>
      </c>
      <c r="E8" s="162" t="s">
        <v>54</v>
      </c>
      <c r="F8" s="164" t="s">
        <v>55</v>
      </c>
      <c r="G8" s="48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17"/>
      <c r="AB8" s="38" t="s">
        <v>147</v>
      </c>
    </row>
    <row r="9" spans="1:28" s="21" customFormat="1" ht="30" customHeight="1" thickBot="1" x14ac:dyDescent="0.4">
      <c r="B9" s="31"/>
      <c r="C9" s="32"/>
      <c r="D9" s="162"/>
      <c r="E9" s="162"/>
      <c r="F9" s="164"/>
      <c r="G9" s="48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17"/>
      <c r="AB9" s="38" t="s">
        <v>145</v>
      </c>
    </row>
    <row r="10" spans="1:28" s="21" customFormat="1" ht="30" customHeight="1" x14ac:dyDescent="0.35">
      <c r="B10" s="31"/>
      <c r="C10" s="164" t="s">
        <v>31</v>
      </c>
      <c r="D10" s="162"/>
      <c r="E10" s="162"/>
      <c r="F10" s="164"/>
      <c r="G10" s="48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/>
      <c r="AB10" s="38" t="s">
        <v>148</v>
      </c>
    </row>
    <row r="11" spans="1:28" s="21" customFormat="1" ht="30" customHeight="1" x14ac:dyDescent="0.25">
      <c r="C11" s="164"/>
      <c r="D11" s="162"/>
      <c r="E11" s="162"/>
      <c r="F11" s="164"/>
      <c r="G11" s="48"/>
      <c r="H11" s="159"/>
      <c r="I11" s="159"/>
      <c r="J11" s="159"/>
      <c r="K11" s="159"/>
      <c r="U11" s="171" t="s">
        <v>51</v>
      </c>
      <c r="V11" s="172"/>
      <c r="W11" s="173"/>
      <c r="AA11" s="17"/>
      <c r="AB11" s="17" t="str">
        <f>U7</f>
        <v>OTHER</v>
      </c>
    </row>
    <row r="12" spans="1:28" s="21" customFormat="1" ht="30" customHeight="1" thickBot="1" x14ac:dyDescent="0.35">
      <c r="C12" s="164"/>
      <c r="D12" s="162"/>
      <c r="E12" s="162"/>
      <c r="F12" s="164"/>
      <c r="G12" s="48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/>
    </row>
    <row r="13" spans="1:28" s="21" customFormat="1" ht="30" customHeight="1" x14ac:dyDescent="0.3">
      <c r="C13" s="163"/>
      <c r="D13" s="163"/>
      <c r="E13" s="163"/>
      <c r="F13" s="163"/>
      <c r="G13" s="49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IF('Set1'!C4="","",'Set1'!C4)</f>
        <v>Gen. Numeracy - Adaptive</v>
      </c>
      <c r="AA13" s="17"/>
      <c r="AB13" s="17"/>
    </row>
    <row r="14" spans="1:28" s="34" customFormat="1" ht="30" customHeight="1" x14ac:dyDescent="0.2">
      <c r="B14" s="35" t="s">
        <v>32</v>
      </c>
      <c r="C14" s="44">
        <v>41609</v>
      </c>
      <c r="D14" s="41">
        <f ca="1">IF(OR($D$21="",$C14=""),"",IF(AND(C14="",C15&gt;0),D15-1.25,VLOOKUP($D$21-($K$3-$J14),'VELS STANDARDS'!$A$1:$M$12,K14+1,FALSE)))</f>
        <v>4</v>
      </c>
      <c r="E14" s="42">
        <v>3.5</v>
      </c>
      <c r="F14" s="43">
        <v>4</v>
      </c>
      <c r="G14" s="79"/>
      <c r="H14" s="36">
        <f>IF(OR(E15="",E14=""),"",E15-E14)</f>
        <v>0</v>
      </c>
      <c r="I14" s="37">
        <f>IF(E14="","",E14+0.125)</f>
        <v>3.625</v>
      </c>
      <c r="J14" s="37">
        <f>YEAR(C14)</f>
        <v>2013</v>
      </c>
      <c r="K14" s="37">
        <f>IF(C14="","",MONTH(C14))</f>
        <v>12</v>
      </c>
      <c r="L14" s="53"/>
      <c r="M14" s="209"/>
      <c r="N14" s="210"/>
      <c r="O14" s="210"/>
      <c r="P14" s="210"/>
      <c r="Q14" s="210"/>
      <c r="R14" s="210"/>
      <c r="S14" s="211"/>
      <c r="U14" s="59" t="s">
        <v>44</v>
      </c>
      <c r="V14" s="60"/>
      <c r="W14" s="61" t="str">
        <f>IF('Set2'!C4="","",'Set2'!C4)</f>
        <v/>
      </c>
      <c r="AA14" s="38"/>
    </row>
    <row r="15" spans="1:28" s="34" customFormat="1" ht="30" customHeight="1" x14ac:dyDescent="0.2">
      <c r="B15" s="35" t="s">
        <v>0</v>
      </c>
      <c r="C15" s="44" t="s">
        <v>182</v>
      </c>
      <c r="D15" s="41" t="e">
        <f ca="1">IF(OR($D$21="",$C15=""),D14+0.125,VLOOKUP($D$21-($K$3-$J15),'VELS STANDARDS'!$A$1:$M$12,K15+1,FALSE))</f>
        <v>#VALUE!</v>
      </c>
      <c r="E15" s="42">
        <v>3.5</v>
      </c>
      <c r="F15" s="43">
        <v>4.5</v>
      </c>
      <c r="G15" s="79"/>
      <c r="H15" s="36">
        <f t="shared" ref="H15:H17" si="0">IF(OR(E16="",E15=""),"",E16-E15)</f>
        <v>0.5</v>
      </c>
      <c r="I15" s="37">
        <f t="shared" ref="I15:I18" si="1">IF(E15="","",E15+0.125)</f>
        <v>3.625</v>
      </c>
      <c r="J15" s="37" t="e">
        <f t="shared" ref="J15:J18" si="2">YEAR(C15)</f>
        <v>#VALUE!</v>
      </c>
      <c r="K15" s="37" t="e">
        <f t="shared" ref="K15:K18" si="3">IF(C15="","",MONTH(C15))</f>
        <v>#VALUE!</v>
      </c>
      <c r="L15" s="47" t="s">
        <v>183</v>
      </c>
      <c r="M15" s="208" t="s">
        <v>184</v>
      </c>
      <c r="N15" s="208"/>
      <c r="O15" s="208"/>
      <c r="P15" s="208"/>
      <c r="Q15" s="208"/>
      <c r="R15" s="208"/>
      <c r="S15" s="208"/>
      <c r="U15" s="59" t="s">
        <v>45</v>
      </c>
      <c r="V15" s="60"/>
      <c r="W15" s="61" t="str">
        <f>IF('Set3'!C4="","",'Set3'!C4)</f>
        <v/>
      </c>
      <c r="AA15" s="38"/>
      <c r="AB15" s="38"/>
    </row>
    <row r="16" spans="1:28" s="34" customFormat="1" ht="30" customHeight="1" x14ac:dyDescent="0.2">
      <c r="B16" s="35" t="s">
        <v>1</v>
      </c>
      <c r="C16" s="44">
        <v>41764</v>
      </c>
      <c r="D16" s="41">
        <f ca="1">IF(OR($D$21="",$C16=""),D15+0.125,VLOOKUP($D$21-($K$3-$J16),'VELS STANDARDS'!$A$1:$M$12,K16+1,FALSE))</f>
        <v>4.2</v>
      </c>
      <c r="E16" s="42">
        <v>4</v>
      </c>
      <c r="F16" s="43">
        <v>500</v>
      </c>
      <c r="G16" s="79"/>
      <c r="H16" s="36" t="str">
        <f t="shared" si="0"/>
        <v/>
      </c>
      <c r="I16" s="37">
        <f t="shared" si="1"/>
        <v>4.125</v>
      </c>
      <c r="J16" s="37">
        <f t="shared" si="2"/>
        <v>2014</v>
      </c>
      <c r="K16" s="37">
        <f t="shared" si="3"/>
        <v>5</v>
      </c>
      <c r="L16" s="47"/>
      <c r="M16" s="208"/>
      <c r="N16" s="208"/>
      <c r="O16" s="208"/>
      <c r="P16" s="208"/>
      <c r="Q16" s="208"/>
      <c r="R16" s="208"/>
      <c r="S16" s="208"/>
      <c r="U16" s="59" t="s">
        <v>46</v>
      </c>
      <c r="V16" s="60"/>
      <c r="W16" s="61" t="str">
        <f>IF('Set4'!C4="","",'Set4'!C4)</f>
        <v/>
      </c>
      <c r="AA16" s="38"/>
    </row>
    <row r="17" spans="2:28" s="34" customFormat="1" ht="30" customHeight="1" x14ac:dyDescent="0.2">
      <c r="B17" s="35" t="s">
        <v>2</v>
      </c>
      <c r="C17" s="44"/>
      <c r="D17" s="41">
        <f ca="1">IF(OR($D$21="",$C17=""),(D16+0.125)*2-2,VLOOKUP($D$21-($K$3-$J17),'VELS STANDARDS'!$A$1:$M$12,K17+1,FALSE)*2-2)</f>
        <v>6.65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47"/>
      <c r="M17" s="208"/>
      <c r="N17" s="208"/>
      <c r="O17" s="208"/>
      <c r="P17" s="208"/>
      <c r="Q17" s="208"/>
      <c r="R17" s="208"/>
      <c r="S17" s="208"/>
      <c r="U17" s="59" t="s">
        <v>47</v>
      </c>
      <c r="V17" s="60"/>
      <c r="W17" s="61" t="str">
        <f>IF('Set5'!C4="","",'Set5'!C4)</f>
        <v/>
      </c>
      <c r="AA17" s="38"/>
      <c r="AB17" s="38"/>
    </row>
    <row r="18" spans="2:28" s="34" customFormat="1" ht="30" customHeight="1" thickBot="1" x14ac:dyDescent="0.25">
      <c r="B18" s="35" t="s">
        <v>3</v>
      </c>
      <c r="C18" s="44"/>
      <c r="D18" s="41">
        <f ca="1">IF(OR($D$21="",$C18=""),D17+0.125*2,VLOOKUP($D$21-($K$3-$J18),'VELS STANDARDS'!$A$1:$M$12,K18+1,FALSE)*2-2)</f>
        <v>6.9</v>
      </c>
      <c r="E18" s="42"/>
      <c r="F18" s="43"/>
      <c r="G18" s="79"/>
      <c r="H18" s="36">
        <f>AVERAGE(H14:H17)</f>
        <v>0.25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47"/>
      <c r="M18" s="208"/>
      <c r="N18" s="208"/>
      <c r="O18" s="208"/>
      <c r="P18" s="208"/>
      <c r="Q18" s="208"/>
      <c r="R18" s="208"/>
      <c r="S18" s="208"/>
      <c r="U18" s="62" t="s">
        <v>48</v>
      </c>
      <c r="V18" s="63"/>
      <c r="W18" s="64" t="str">
        <f>IF('Set6'!C4="","",'Set6'!C4)</f>
        <v/>
      </c>
      <c r="AA18" s="38"/>
    </row>
    <row r="19" spans="2:28" s="21" customFormat="1" ht="30" customHeight="1" thickBot="1" x14ac:dyDescent="0.3">
      <c r="U19" s="215" t="s">
        <v>157</v>
      </c>
      <c r="V19" s="216"/>
      <c r="W19" s="217"/>
      <c r="AA19" s="17"/>
    </row>
    <row r="20" spans="2:28" s="21" customFormat="1" ht="15.75" thickBot="1" x14ac:dyDescent="0.3">
      <c r="U20" s="39"/>
      <c r="V20" s="39"/>
      <c r="W20" s="39"/>
      <c r="AA20" s="17"/>
      <c r="AB20" s="17"/>
    </row>
    <row r="21" spans="2:28" s="21" customFormat="1" ht="26.25" customHeight="1" thickBot="1" x14ac:dyDescent="0.3">
      <c r="C21" s="23" t="s">
        <v>50</v>
      </c>
      <c r="D21" s="40">
        <v>7</v>
      </c>
      <c r="F21" s="23" t="s">
        <v>49</v>
      </c>
      <c r="G21" s="23"/>
      <c r="L21" s="46" t="s">
        <v>181</v>
      </c>
      <c r="M21" s="191"/>
      <c r="N21" s="191"/>
      <c r="O21" s="191"/>
      <c r="P21" s="191"/>
      <c r="Q21" s="191"/>
      <c r="R21" s="191"/>
      <c r="S21" s="191"/>
      <c r="U21" s="187" t="s">
        <v>68</v>
      </c>
      <c r="V21" s="188"/>
      <c r="W21" s="189"/>
      <c r="AA21" s="17"/>
      <c r="AB21" s="17"/>
    </row>
    <row r="22" spans="2:28" s="21" customFormat="1" ht="21.75" thickBot="1" x14ac:dyDescent="0.3">
      <c r="M22" s="39"/>
      <c r="N22" s="39"/>
      <c r="O22" s="39"/>
      <c r="P22" s="186"/>
      <c r="Q22" s="186"/>
      <c r="R22" s="190"/>
      <c r="S22" s="190"/>
      <c r="U22" s="192" t="s">
        <v>64</v>
      </c>
      <c r="V22" s="193"/>
      <c r="W22" s="194"/>
      <c r="AA22" s="17"/>
      <c r="AB22" s="17" t="str">
        <f>D8</f>
        <v>My EXPECTED Score</v>
      </c>
    </row>
    <row r="23" spans="2:28" s="21" customFormat="1" ht="15" customHeight="1" x14ac:dyDescent="0.25">
      <c r="B23" s="195" t="s">
        <v>27</v>
      </c>
      <c r="C23" s="195"/>
      <c r="D23" s="196"/>
      <c r="E23" s="197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Enter data in the purple boxes or ask your teacher/advisor about what to do next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9"/>
      <c r="AA23" s="17"/>
      <c r="AB23" s="17" t="str">
        <f>E8</f>
        <v>My ACTUAL Score</v>
      </c>
    </row>
    <row r="24" spans="2:28" s="21" customFormat="1" ht="15.75" customHeight="1" thickBot="1" x14ac:dyDescent="0.3">
      <c r="B24" s="195"/>
      <c r="C24" s="195"/>
      <c r="D24" s="196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2"/>
      <c r="AA24" s="17"/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U1:W2"/>
    <mergeCell ref="U21:W21"/>
    <mergeCell ref="C10:C13"/>
    <mergeCell ref="D8:D13"/>
    <mergeCell ref="E8:E13"/>
    <mergeCell ref="F8:F13"/>
    <mergeCell ref="U12:W12"/>
    <mergeCell ref="U7:W7"/>
    <mergeCell ref="U8:W8"/>
    <mergeCell ref="U9:W9"/>
    <mergeCell ref="U10:W10"/>
    <mergeCell ref="U11:W11"/>
    <mergeCell ref="A1:S2"/>
    <mergeCell ref="H6:H13"/>
    <mergeCell ref="U19:W19"/>
    <mergeCell ref="P26:Q26"/>
    <mergeCell ref="P27:Q27"/>
    <mergeCell ref="M4:S4"/>
    <mergeCell ref="C4:E4"/>
    <mergeCell ref="L12:S12"/>
    <mergeCell ref="J5:J13"/>
    <mergeCell ref="M15:S15"/>
    <mergeCell ref="M16:S16"/>
    <mergeCell ref="M17:S17"/>
    <mergeCell ref="M18:S18"/>
    <mergeCell ref="M21:S21"/>
    <mergeCell ref="R22:S22"/>
    <mergeCell ref="P22:Q22"/>
    <mergeCell ref="P25:Q25"/>
    <mergeCell ref="K5:K13"/>
    <mergeCell ref="M14:S14"/>
    <mergeCell ref="B23:D24"/>
    <mergeCell ref="E23:S24"/>
    <mergeCell ref="U3:W6"/>
    <mergeCell ref="B5:B6"/>
    <mergeCell ref="U22:W22"/>
    <mergeCell ref="M13:S13"/>
    <mergeCell ref="I5:I13"/>
  </mergeCells>
  <conditionalFormatting sqref="C6">
    <cfRule type="cellIs" dxfId="339" priority="27" operator="equal">
      <formula>""</formula>
    </cfRule>
    <cfRule type="cellIs" dxfId="338" priority="28" operator="lessThan">
      <formula>0.07</formula>
    </cfRule>
    <cfRule type="cellIs" dxfId="337" priority="29" operator="lessThan">
      <formula>0.125</formula>
    </cfRule>
    <cfRule type="cellIs" dxfId="336" priority="30" operator="greaterThan">
      <formula>0.125</formula>
    </cfRule>
  </conditionalFormatting>
  <conditionalFormatting sqref="C4:E4">
    <cfRule type="cellIs" dxfId="335" priority="26" operator="equal">
      <formula>""</formula>
    </cfRule>
  </conditionalFormatting>
  <conditionalFormatting sqref="E14">
    <cfRule type="expression" dxfId="334" priority="25">
      <formula>AND($C14&gt;0,$E14="")</formula>
    </cfRule>
  </conditionalFormatting>
  <conditionalFormatting sqref="F14">
    <cfRule type="expression" dxfId="333" priority="5">
      <formula>AND($F14&lt;$I14,$F14&gt;0)</formula>
    </cfRule>
    <cfRule type="expression" dxfId="332" priority="24">
      <formula>AND($C14&gt;0,$E14&gt;0,$F14="")</formula>
    </cfRule>
  </conditionalFormatting>
  <conditionalFormatting sqref="E15:E18">
    <cfRule type="expression" dxfId="331" priority="22">
      <formula>AND($C15&gt;0,$E15="")</formula>
    </cfRule>
  </conditionalFormatting>
  <conditionalFormatting sqref="D15">
    <cfRule type="expression" dxfId="330" priority="20">
      <formula>$C15=""</formula>
    </cfRule>
  </conditionalFormatting>
  <conditionalFormatting sqref="D16:D18">
    <cfRule type="expression" dxfId="329" priority="19">
      <formula>$C16=""</formula>
    </cfRule>
  </conditionalFormatting>
  <conditionalFormatting sqref="L21">
    <cfRule type="expression" dxfId="328" priority="17">
      <formula>AND($C$4&lt;&gt;"",$D$21&gt;0,$L$21="")</formula>
    </cfRule>
  </conditionalFormatting>
  <conditionalFormatting sqref="D21">
    <cfRule type="expression" dxfId="327" priority="4">
      <formula>AND(OR($C$14&gt;0,$C$15&gt;0,$C$16&gt;0,$C$17&gt;0,$C$18&gt;0),$D$21="")</formula>
    </cfRule>
    <cfRule type="expression" dxfId="326" priority="16">
      <formula>AND($C$4&gt;0,$D$21="")</formula>
    </cfRule>
  </conditionalFormatting>
  <conditionalFormatting sqref="C14">
    <cfRule type="expression" dxfId="325" priority="8">
      <formula>$C$15&gt;0</formula>
    </cfRule>
    <cfRule type="expression" dxfId="324" priority="15">
      <formula>AND($C$4&lt;&gt;"",$L$21&gt;0,$C$14="")</formula>
    </cfRule>
  </conditionalFormatting>
  <conditionalFormatting sqref="C15">
    <cfRule type="cellIs" dxfId="323" priority="7" operator="greaterThan">
      <formula>0</formula>
    </cfRule>
    <cfRule type="expression" dxfId="322" priority="13">
      <formula>OR(AND($C$4&lt;&gt;"",$L$21&gt;0,$C$14=""),AND($C$14&gt;0,$E$14&gt;0,$F$14=""))</formula>
    </cfRule>
  </conditionalFormatting>
  <conditionalFormatting sqref="L14">
    <cfRule type="expression" dxfId="321" priority="12">
      <formula>AND($C14&gt;0,$E14&gt;0,$F14&gt;0,$L14="",$F14&gt;$I14)</formula>
    </cfRule>
  </conditionalFormatting>
  <conditionalFormatting sqref="M14:S18">
    <cfRule type="expression" dxfId="320" priority="11">
      <formula>AND($C14&gt;0,$E14&gt;0,$F14&gt;0,$L14&gt;0,$M14="")</formula>
    </cfRule>
  </conditionalFormatting>
  <conditionalFormatting sqref="L15:L18">
    <cfRule type="expression" dxfId="319" priority="10">
      <formula>AND($C15&gt;0,$E15&gt;0,$F15&gt;0,$L15="")</formula>
    </cfRule>
  </conditionalFormatting>
  <conditionalFormatting sqref="F15:F18">
    <cfRule type="expression" dxfId="318" priority="40">
      <formula>AND($C15&gt;0,$E15&gt;0,$F15="")</formula>
    </cfRule>
  </conditionalFormatting>
  <conditionalFormatting sqref="F15">
    <cfRule type="expression" dxfId="317" priority="3">
      <formula>AND($F15&lt;$I15,$F15&gt;0)</formula>
    </cfRule>
  </conditionalFormatting>
  <conditionalFormatting sqref="F16:F18">
    <cfRule type="expression" dxfId="316" priority="2">
      <formula>AND($F16&lt;$I16,$F16&gt;0)</formula>
    </cfRule>
  </conditionalFormatting>
  <conditionalFormatting sqref="U7:W7">
    <cfRule type="cellIs" dxfId="315" priority="1" operator="notEqual">
      <formula>"OTHER"</formula>
    </cfRule>
  </conditionalFormatting>
  <conditionalFormatting sqref="C15:C18">
    <cfRule type="expression" dxfId="314" priority="41">
      <formula>AND($D$21&gt;0,$C14&gt;0,$F14&gt;0,$D14&gt;0,$L14&gt;0,$M14&gt;0,$C15="")</formula>
    </cfRule>
  </conditionalFormatting>
  <dataValidations count="9"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My Name" prompt="Write your first and last name here._x000a_For example: Ben Snooper" sqref="L21"/>
    <dataValidation allowBlank="1" showInputMessage="1" showErrorMessage="1" promptTitle="My Year Level" prompt="Enter your Year Level" sqref="D21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Footer>&amp;C&amp;8Designed By Tim Danes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F18" sqref="F18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x14ac:dyDescent="0.25">
      <c r="A1" s="151" t="s">
        <v>58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/>
      <c r="V1" s="152"/>
      <c r="W1" s="152"/>
      <c r="AA1" s="20"/>
      <c r="AB1" s="20"/>
    </row>
    <row r="2" spans="1:28" s="18" customForma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20"/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U3" s="203" t="s">
        <v>155</v>
      </c>
      <c r="V3" s="203"/>
      <c r="W3" s="203"/>
      <c r="AA3" s="17"/>
      <c r="AB3" s="17" t="s">
        <v>150</v>
      </c>
    </row>
    <row r="4" spans="1:28" s="21" customFormat="1" ht="21.75" customHeight="1" thickBot="1" x14ac:dyDescent="0.35">
      <c r="B4" s="23" t="s">
        <v>33</v>
      </c>
      <c r="C4" s="205"/>
      <c r="D4" s="206"/>
      <c r="E4" s="207"/>
      <c r="J4" s="21">
        <f>IF(C4="Reading",1,IF(C4="Writing",2,IF(C4="Spelling",3,IF(C4="Grammar and Punctuation",4,IF(C4="Numeracy",5,IF(C4="Other",6,100))))))</f>
        <v>100</v>
      </c>
      <c r="L4" s="23"/>
      <c r="M4" s="156"/>
      <c r="N4" s="157"/>
      <c r="O4" s="157"/>
      <c r="P4" s="157"/>
      <c r="Q4" s="157"/>
      <c r="R4" s="157"/>
      <c r="S4" s="157"/>
      <c r="U4" s="203"/>
      <c r="V4" s="203"/>
      <c r="W4" s="203"/>
      <c r="AA4" s="17"/>
      <c r="AB4" s="17" t="s">
        <v>125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203"/>
      <c r="V5" s="203"/>
      <c r="W5" s="203"/>
      <c r="AA5" s="17"/>
      <c r="AB5" s="17" t="s">
        <v>130</v>
      </c>
    </row>
    <row r="6" spans="1:28" s="21" customFormat="1" ht="22.5" customHeight="1" thickBot="1" x14ac:dyDescent="0.4">
      <c r="B6" s="158"/>
      <c r="C6" s="45" t="str">
        <f>IF(H14="","",IF(H18=0,0,H18))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204"/>
      <c r="V6" s="204"/>
      <c r="W6" s="204"/>
      <c r="AA6" s="17"/>
      <c r="AB6" s="17" t="s">
        <v>129</v>
      </c>
    </row>
    <row r="7" spans="1:28" s="21" customFormat="1" ht="22.5" customHeight="1" thickBot="1" x14ac:dyDescent="0.4">
      <c r="B7" s="147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12" t="s">
        <v>154</v>
      </c>
      <c r="V7" s="213"/>
      <c r="W7" s="214"/>
      <c r="AA7" s="17"/>
      <c r="AB7" s="17" t="s">
        <v>127</v>
      </c>
    </row>
    <row r="8" spans="1:28" s="21" customFormat="1" ht="22.5" customHeight="1" thickBot="1" x14ac:dyDescent="0.4">
      <c r="B8" s="147"/>
      <c r="C8" s="32"/>
      <c r="D8" s="162" t="s">
        <v>156</v>
      </c>
      <c r="E8" s="162" t="s">
        <v>54</v>
      </c>
      <c r="F8" s="164" t="s">
        <v>55</v>
      </c>
      <c r="G8" s="149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17"/>
      <c r="AB8" s="38" t="s">
        <v>147</v>
      </c>
    </row>
    <row r="9" spans="1:28" s="21" customFormat="1" ht="30" customHeight="1" thickBot="1" x14ac:dyDescent="0.4">
      <c r="B9" s="147"/>
      <c r="C9" s="32"/>
      <c r="D9" s="162"/>
      <c r="E9" s="162"/>
      <c r="F9" s="164"/>
      <c r="G9" s="149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17"/>
      <c r="AB9" s="38" t="s">
        <v>145</v>
      </c>
    </row>
    <row r="10" spans="1:28" s="21" customFormat="1" ht="30" customHeight="1" x14ac:dyDescent="0.35">
      <c r="B10" s="147"/>
      <c r="C10" s="164" t="s">
        <v>31</v>
      </c>
      <c r="D10" s="162"/>
      <c r="E10" s="162"/>
      <c r="F10" s="164"/>
      <c r="G10" s="149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/>
      <c r="AB10" s="38" t="s">
        <v>148</v>
      </c>
    </row>
    <row r="11" spans="1:28" s="21" customFormat="1" ht="30" customHeight="1" x14ac:dyDescent="0.25">
      <c r="C11" s="164"/>
      <c r="D11" s="162"/>
      <c r="E11" s="162"/>
      <c r="F11" s="164"/>
      <c r="G11" s="149"/>
      <c r="H11" s="159"/>
      <c r="I11" s="159"/>
      <c r="J11" s="159"/>
      <c r="K11" s="159"/>
      <c r="U11" s="171" t="s">
        <v>51</v>
      </c>
      <c r="V11" s="172"/>
      <c r="W11" s="173"/>
      <c r="AA11" s="17"/>
      <c r="AB11" s="17" t="str">
        <f>U7</f>
        <v>OTHER</v>
      </c>
    </row>
    <row r="12" spans="1:28" s="21" customFormat="1" ht="30" customHeight="1" thickBot="1" x14ac:dyDescent="0.35">
      <c r="C12" s="164"/>
      <c r="D12" s="162"/>
      <c r="E12" s="162"/>
      <c r="F12" s="164"/>
      <c r="G12" s="149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/>
    </row>
    <row r="13" spans="1:28" s="21" customFormat="1" ht="30" customHeight="1" x14ac:dyDescent="0.3">
      <c r="C13" s="163"/>
      <c r="D13" s="163"/>
      <c r="E13" s="163"/>
      <c r="F13" s="163"/>
      <c r="G13" s="148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 AusVELS'!C4="","",'Set1 AusVELS'!C4)</f>
        <v/>
      </c>
      <c r="AA13" s="17"/>
      <c r="AB13" s="17"/>
    </row>
    <row r="14" spans="1:28" s="34" customFormat="1" ht="30" customHeight="1" x14ac:dyDescent="0.2">
      <c r="B14" s="35" t="s">
        <v>32</v>
      </c>
      <c r="C14" s="44">
        <f>IF(ISBLANK('Set1'!C14),"",'Set1'!C14)</f>
        <v>41609</v>
      </c>
      <c r="D14" s="41">
        <f ca="1">IF(ISNUMBER('Set1'!D14),'Set1'!D14*2-2,"")</f>
        <v>6</v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2013</v>
      </c>
      <c r="K14" s="37">
        <f>IF(C14="","",MONTH(C14))</f>
        <v>12</v>
      </c>
      <c r="L14" s="150"/>
      <c r="M14" s="209"/>
      <c r="N14" s="210"/>
      <c r="O14" s="210"/>
      <c r="P14" s="210"/>
      <c r="Q14" s="210"/>
      <c r="R14" s="210"/>
      <c r="S14" s="211"/>
      <c r="U14" s="59" t="s">
        <v>44</v>
      </c>
      <c r="V14" s="60"/>
      <c r="W14" s="61" t="str">
        <f>IF('Set2'!C4="","",'Set2'!C4)</f>
        <v/>
      </c>
      <c r="AA14" s="38"/>
    </row>
    <row r="15" spans="1:28" s="34" customFormat="1" ht="30" customHeight="1" x14ac:dyDescent="0.2">
      <c r="B15" s="35" t="s">
        <v>0</v>
      </c>
      <c r="C15" s="44" t="str">
        <f>IF(ISBLANK('Set1'!C15),"",'Set1'!C15)</f>
        <v>04/042014</v>
      </c>
      <c r="D15" s="41" t="e">
        <f ca="1">IF(ISNUMBER('Set1'!D15),'Set1'!D15*2-2,NA())</f>
        <v>#N/A</v>
      </c>
      <c r="E15" s="42">
        <f>IF(ISNUMBER('Set1'!E15),'Set1'!E15*2-2,NA())</f>
        <v>5</v>
      </c>
      <c r="F15" s="42">
        <f>IF(ISNUMBER('Set1'!F15),'Set1'!F15*2-2,NA())</f>
        <v>7</v>
      </c>
      <c r="G15" s="79"/>
      <c r="H15" s="36">
        <f t="shared" ref="H15:H17" si="0">IF(OR(E16="",E15=""),"",E16-E15)</f>
        <v>1</v>
      </c>
      <c r="I15" s="37">
        <f t="shared" ref="I15:I18" si="1">IF(E15="","",E15+0.125)</f>
        <v>5.125</v>
      </c>
      <c r="J15" s="37" t="e">
        <f t="shared" ref="J15:J18" si="2">YEAR(C15)</f>
        <v>#VALUE!</v>
      </c>
      <c r="K15" s="37" t="e">
        <f t="shared" ref="K15:K18" si="3">IF(C15="","",MONTH(C15))</f>
        <v>#VALUE!</v>
      </c>
      <c r="L15" s="150"/>
      <c r="M15" s="208"/>
      <c r="N15" s="208"/>
      <c r="O15" s="208"/>
      <c r="P15" s="208"/>
      <c r="Q15" s="208"/>
      <c r="R15" s="208"/>
      <c r="S15" s="208"/>
      <c r="U15" s="59" t="s">
        <v>45</v>
      </c>
      <c r="V15" s="60"/>
      <c r="W15" s="61" t="str">
        <f>IF('Set3'!C4="","",'Set3'!C4)</f>
        <v/>
      </c>
      <c r="AA15" s="38"/>
      <c r="AB15" s="38"/>
    </row>
    <row r="16" spans="1:28" s="34" customFormat="1" ht="30" customHeight="1" x14ac:dyDescent="0.2">
      <c r="B16" s="35" t="s">
        <v>1</v>
      </c>
      <c r="C16" s="44">
        <f>IF(ISBLANK('Set1'!C16),"",'Set1'!C16)</f>
        <v>41764</v>
      </c>
      <c r="D16" s="41">
        <f ca="1">IF(ISNUMBER('Set1'!D16),'Set1'!D16*2-2,NA())</f>
        <v>6.4</v>
      </c>
      <c r="E16" s="42">
        <f>IF(ISNUMBER('Set1'!E16),'Set1'!E16*2-2,NA())</f>
        <v>6</v>
      </c>
      <c r="F16" s="42">
        <f>IF(ISNUMBER('Set1'!F16),'Set1'!F16*2-2,NA())</f>
        <v>998</v>
      </c>
      <c r="G16" s="79"/>
      <c r="H16" s="36" t="e">
        <f t="shared" si="0"/>
        <v>#N/A</v>
      </c>
      <c r="I16" s="37">
        <f t="shared" si="1"/>
        <v>6.125</v>
      </c>
      <c r="J16" s="37">
        <f t="shared" si="2"/>
        <v>2014</v>
      </c>
      <c r="K16" s="37">
        <f t="shared" si="3"/>
        <v>5</v>
      </c>
      <c r="L16" s="150"/>
      <c r="M16" s="208"/>
      <c r="N16" s="208"/>
      <c r="O16" s="208"/>
      <c r="P16" s="208"/>
      <c r="Q16" s="208"/>
      <c r="R16" s="208"/>
      <c r="S16" s="208"/>
      <c r="U16" s="59" t="s">
        <v>46</v>
      </c>
      <c r="V16" s="60"/>
      <c r="W16" s="61" t="str">
        <f>IF('Set4'!C4="","",'Set4'!C4)</f>
        <v/>
      </c>
      <c r="AA16" s="38"/>
    </row>
    <row r="17" spans="2:28" s="34" customFormat="1" ht="30" customHeight="1" x14ac:dyDescent="0.2">
      <c r="B17" s="35" t="s">
        <v>2</v>
      </c>
      <c r="C17" s="44" t="str">
        <f>IF(ISBLANK('Set1'!C17),"",'Set1'!C17)</f>
        <v/>
      </c>
      <c r="D17" s="41">
        <f ca="1">IF(ISNUMBER('Set1'!D17),'Set1'!D17,NA())</f>
        <v>6.65</v>
      </c>
      <c r="E17" s="42" t="e">
        <f>IF(ISNUMBER('Set1'!E17),'Set1'!E17,NA())</f>
        <v>#N/A</v>
      </c>
      <c r="F17" s="42" t="e">
        <f>IF(ISNUMBER('Set1'!F17),'Set1'!F17,NA())</f>
        <v>#N/A</v>
      </c>
      <c r="G17" s="79"/>
      <c r="H17" s="36" t="e">
        <f t="shared" si="0"/>
        <v>#N/A</v>
      </c>
      <c r="I17" s="37" t="e">
        <f t="shared" si="1"/>
        <v>#N/A</v>
      </c>
      <c r="J17" s="37" t="e">
        <f t="shared" si="2"/>
        <v>#VALUE!</v>
      </c>
      <c r="K17" s="37" t="str">
        <f t="shared" si="3"/>
        <v/>
      </c>
      <c r="L17" s="150"/>
      <c r="M17" s="208"/>
      <c r="N17" s="208"/>
      <c r="O17" s="208"/>
      <c r="P17" s="208"/>
      <c r="Q17" s="208"/>
      <c r="R17" s="208"/>
      <c r="S17" s="208"/>
      <c r="U17" s="59" t="s">
        <v>47</v>
      </c>
      <c r="V17" s="60"/>
      <c r="W17" s="61" t="str">
        <f>IF('Set5'!C4="","",'Set5'!C4)</f>
        <v/>
      </c>
      <c r="AA17" s="38"/>
      <c r="AB17" s="38"/>
    </row>
    <row r="18" spans="2:28" s="34" customFormat="1" ht="30" customHeight="1" thickBot="1" x14ac:dyDescent="0.25">
      <c r="B18" s="35" t="s">
        <v>3</v>
      </c>
      <c r="C18" s="44" t="str">
        <f>IF(ISBLANK('Set1'!C18),"",'Set1'!C18)</f>
        <v/>
      </c>
      <c r="D18" s="41">
        <f ca="1">IF(ISNUMBER('Set1'!D18),'Set1'!D18,NA())</f>
        <v>6.9</v>
      </c>
      <c r="E18" s="42" t="e">
        <f>IF(ISNUMBER('Set1'!E18),'Set1'!E18,NA())</f>
        <v>#N/A</v>
      </c>
      <c r="F18" s="42" t="e">
        <f>IF(ISNUMBER('Set1'!F18),'Set1'!F18,NA())</f>
        <v>#N/A</v>
      </c>
      <c r="G18" s="79"/>
      <c r="H18" s="36" t="e">
        <f>AVERAGE(H14:H17)</f>
        <v>#N/A</v>
      </c>
      <c r="I18" s="37" t="e">
        <f t="shared" si="1"/>
        <v>#N/A</v>
      </c>
      <c r="J18" s="37" t="e">
        <f t="shared" si="2"/>
        <v>#VALUE!</v>
      </c>
      <c r="K18" s="37" t="str">
        <f t="shared" si="3"/>
        <v/>
      </c>
      <c r="L18" s="150"/>
      <c r="M18" s="208"/>
      <c r="N18" s="208"/>
      <c r="O18" s="208"/>
      <c r="P18" s="208"/>
      <c r="Q18" s="208"/>
      <c r="R18" s="208"/>
      <c r="S18" s="208"/>
      <c r="U18" s="62" t="s">
        <v>48</v>
      </c>
      <c r="V18" s="63"/>
      <c r="W18" s="64" t="str">
        <f>IF('Set6'!C4="","",'Set6'!C4)</f>
        <v/>
      </c>
      <c r="AA18" s="38"/>
    </row>
    <row r="19" spans="2:28" s="21" customFormat="1" ht="30" customHeight="1" thickBot="1" x14ac:dyDescent="0.3">
      <c r="U19" s="215" t="s">
        <v>157</v>
      </c>
      <c r="V19" s="216"/>
      <c r="W19" s="217"/>
      <c r="AA19" s="17"/>
    </row>
    <row r="20" spans="2:28" s="21" customFormat="1" ht="15.75" thickBot="1" x14ac:dyDescent="0.3">
      <c r="U20" s="39"/>
      <c r="V20" s="39"/>
      <c r="W20" s="39"/>
      <c r="AA20" s="17"/>
      <c r="AB20" s="17"/>
    </row>
    <row r="21" spans="2:28" s="21" customFormat="1" ht="26.25" customHeight="1" thickBot="1" x14ac:dyDescent="0.3">
      <c r="C21" s="23" t="s">
        <v>50</v>
      </c>
      <c r="D21" s="40"/>
      <c r="F21" s="23" t="s">
        <v>49</v>
      </c>
      <c r="G21" s="23"/>
      <c r="L21" s="46"/>
      <c r="M21" s="191"/>
      <c r="N21" s="191"/>
      <c r="O21" s="191"/>
      <c r="P21" s="191"/>
      <c r="Q21" s="191"/>
      <c r="R21" s="191"/>
      <c r="S21" s="191"/>
      <c r="U21" s="187" t="s">
        <v>68</v>
      </c>
      <c r="V21" s="188"/>
      <c r="W21" s="189"/>
      <c r="AA21" s="17"/>
      <c r="AB21" s="17"/>
    </row>
    <row r="22" spans="2:28" s="21" customFormat="1" ht="21.75" thickBot="1" x14ac:dyDescent="0.3">
      <c r="M22" s="39"/>
      <c r="N22" s="39"/>
      <c r="O22" s="39"/>
      <c r="P22" s="186"/>
      <c r="Q22" s="186"/>
      <c r="R22" s="190"/>
      <c r="S22" s="190"/>
      <c r="U22" s="192" t="s">
        <v>64</v>
      </c>
      <c r="V22" s="193"/>
      <c r="W22" s="194"/>
      <c r="AA22" s="17"/>
      <c r="AB22" s="17" t="str">
        <f>D8</f>
        <v>My EXPECTED Score</v>
      </c>
    </row>
    <row r="23" spans="2:28" s="21" customFormat="1" ht="15" customHeight="1" x14ac:dyDescent="0.25">
      <c r="B23" s="195" t="s">
        <v>27</v>
      </c>
      <c r="C23" s="195"/>
      <c r="D23" s="196"/>
      <c r="E23" s="197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9"/>
      <c r="AA23" s="17"/>
      <c r="AB23" s="17" t="str">
        <f>E8</f>
        <v>My ACTUAL Score</v>
      </c>
    </row>
    <row r="24" spans="2:28" s="21" customFormat="1" ht="15.75" customHeight="1" thickBot="1" x14ac:dyDescent="0.3">
      <c r="B24" s="195"/>
      <c r="C24" s="195"/>
      <c r="D24" s="196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2"/>
      <c r="AA24" s="17"/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electLockedCells="1"/>
  <mergeCells count="38">
    <mergeCell ref="A1:S2"/>
    <mergeCell ref="U1:W2"/>
    <mergeCell ref="U3:W6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  <mergeCell ref="U8:W8"/>
    <mergeCell ref="U9:W9"/>
    <mergeCell ref="U19:W19"/>
    <mergeCell ref="C10:C13"/>
    <mergeCell ref="U10:W10"/>
    <mergeCell ref="U11:W11"/>
    <mergeCell ref="L12:S12"/>
    <mergeCell ref="U12:W12"/>
    <mergeCell ref="M13:S13"/>
    <mergeCell ref="B23:D24"/>
    <mergeCell ref="E23:S24"/>
    <mergeCell ref="M14:S14"/>
    <mergeCell ref="M15:S15"/>
    <mergeCell ref="M16:S16"/>
    <mergeCell ref="M17:S17"/>
    <mergeCell ref="M18:S18"/>
    <mergeCell ref="P25:Q25"/>
    <mergeCell ref="P26:Q26"/>
    <mergeCell ref="P27:Q27"/>
    <mergeCell ref="M21:S21"/>
    <mergeCell ref="U21:W21"/>
    <mergeCell ref="P22:Q22"/>
    <mergeCell ref="R22:S22"/>
    <mergeCell ref="U22:W22"/>
  </mergeCells>
  <conditionalFormatting sqref="C6">
    <cfRule type="cellIs" dxfId="313" priority="21" operator="equal">
      <formula>""</formula>
    </cfRule>
    <cfRule type="cellIs" dxfId="312" priority="22" operator="lessThan">
      <formula>0.07</formula>
    </cfRule>
    <cfRule type="cellIs" dxfId="311" priority="23" operator="lessThan">
      <formula>0.125</formula>
    </cfRule>
    <cfRule type="cellIs" dxfId="310" priority="24" operator="greaterThan">
      <formula>0.125</formula>
    </cfRule>
  </conditionalFormatting>
  <conditionalFormatting sqref="C4:E4">
    <cfRule type="cellIs" dxfId="309" priority="20" operator="equal">
      <formula>""</formula>
    </cfRule>
  </conditionalFormatting>
  <conditionalFormatting sqref="E14">
    <cfRule type="expression" dxfId="308" priority="19">
      <formula>AND($C14&gt;0,$E14="")</formula>
    </cfRule>
  </conditionalFormatting>
  <conditionalFormatting sqref="F14">
    <cfRule type="expression" dxfId="307" priority="5">
      <formula>AND($F14&lt;$I14,$F14&gt;0)</formula>
    </cfRule>
    <cfRule type="expression" dxfId="306" priority="18">
      <formula>AND($C14&gt;0,$E14&gt;0,$F14="")</formula>
    </cfRule>
  </conditionalFormatting>
  <conditionalFormatting sqref="E15:F18">
    <cfRule type="expression" dxfId="305" priority="17">
      <formula>AND($C15&gt;0,$E15="")</formula>
    </cfRule>
  </conditionalFormatting>
  <conditionalFormatting sqref="L21">
    <cfRule type="expression" dxfId="304" priority="14">
      <formula>AND($C$4&lt;&gt;"",$D$21&gt;0,$L$21="")</formula>
    </cfRule>
  </conditionalFormatting>
  <conditionalFormatting sqref="D21">
    <cfRule type="expression" dxfId="303" priority="4">
      <formula>AND(OR($C$14&gt;0,$C$15&gt;0,$C$16&gt;0,$C$17&gt;0,$C$18&gt;0),$D$21="")</formula>
    </cfRule>
    <cfRule type="expression" dxfId="302" priority="13">
      <formula>AND($C$4&gt;0,$D$21="")</formula>
    </cfRule>
  </conditionalFormatting>
  <conditionalFormatting sqref="C14:C18">
    <cfRule type="expression" dxfId="301" priority="7">
      <formula>$C$15&gt;0</formula>
    </cfRule>
    <cfRule type="expression" dxfId="300" priority="12">
      <formula>AND($C$4&lt;&gt;"",$L$21&gt;0,$C$14="")</formula>
    </cfRule>
  </conditionalFormatting>
  <conditionalFormatting sqref="L14">
    <cfRule type="expression" dxfId="299" priority="10">
      <formula>AND($C14&gt;0,$E14&gt;0,$F14&gt;0,$L14="",$F14&gt;$I14)</formula>
    </cfRule>
  </conditionalFormatting>
  <conditionalFormatting sqref="M14:S18">
    <cfRule type="expression" dxfId="298" priority="9">
      <formula>AND($C14&gt;0,$E14&gt;0,$F14&gt;0,$L14&gt;0,$M14="")</formula>
    </cfRule>
  </conditionalFormatting>
  <conditionalFormatting sqref="L15:L18">
    <cfRule type="expression" dxfId="297" priority="8">
      <formula>AND($C15&gt;0,$E15&gt;0,$F15&gt;0,$L15="")</formula>
    </cfRule>
  </conditionalFormatting>
  <conditionalFormatting sqref="U7:W7">
    <cfRule type="cellIs" dxfId="296" priority="1" operator="notEqual">
      <formula>"OTHER"</formula>
    </cfRule>
  </conditionalFormatting>
  <dataValidations count="8"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  <dataValidation allowBlank="1" showInputMessage="1" showErrorMessage="1" promptTitle="My Year Level" prompt="Enter your Year Level" sqref="D21"/>
    <dataValidation allowBlank="1" showInputMessage="1" showErrorMessage="1" promptTitle="My Name" prompt="Write your first and last name here._x000a_For example: Ben Snooper" sqref="L21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GOAL Score" prompt="Enter your goal scrore here" sqref="F14"/>
    <dataValidation allowBlank="1" showInputMessage="1" showErrorMessage="1" promptTitle="Actual Score" prompt="Enter the score you achieved on your On-Demand test" sqref="E14:E18 F15:F18"/>
    <dataValidation allowBlank="1" showInputMessage="1" showErrorMessage="1" promptTitle="Date Formats" prompt="Use the following format:_x000a_DD/MM/YY_x000a_eg. 01/12/09 = 1st Dec 2009" sqref="C14:C18"/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51" t="s">
        <v>59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 t="s">
        <v>57</v>
      </c>
      <c r="V1" s="152"/>
      <c r="W1" s="152"/>
      <c r="AA1" s="19" t="s">
        <v>151</v>
      </c>
      <c r="AB1" s="20"/>
    </row>
    <row r="2" spans="1:28" s="18" customFormat="1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U3" s="203" t="s">
        <v>155</v>
      </c>
      <c r="V3" s="203"/>
      <c r="W3" s="203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5"/>
      <c r="D4" s="206"/>
      <c r="E4" s="207"/>
      <c r="J4" s="21">
        <f>IF(C4="Reading",1,IF(C4="Writing",2,IF(C4="Spelling",3,IF(C4="Grammar and Punctuation",4,IF(C4="Numeracy",5,IF(C4="Other",6,100))))))</f>
        <v>100</v>
      </c>
      <c r="L4" s="23"/>
      <c r="M4" s="156"/>
      <c r="N4" s="157"/>
      <c r="O4" s="157"/>
      <c r="P4" s="157"/>
      <c r="Q4" s="157"/>
      <c r="R4" s="157"/>
      <c r="S4" s="157"/>
      <c r="U4" s="203"/>
      <c r="V4" s="203"/>
      <c r="W4" s="203"/>
      <c r="AA4" s="70" t="s">
        <v>150</v>
      </c>
      <c r="AB4" s="17" t="s">
        <v>125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203"/>
      <c r="V5" s="203"/>
      <c r="W5" s="203"/>
      <c r="AA5" s="70" t="s">
        <v>124</v>
      </c>
      <c r="AB5" s="17" t="s">
        <v>130</v>
      </c>
    </row>
    <row r="6" spans="1:28" s="21" customFormat="1" ht="22.5" customHeight="1" thickBot="1" x14ac:dyDescent="0.4">
      <c r="B6" s="158"/>
      <c r="C6" s="45" t="str">
        <f>IF(H14="","",IF(H18=0,0,H18))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204"/>
      <c r="V6" s="204"/>
      <c r="W6" s="204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12" t="s">
        <v>154</v>
      </c>
      <c r="V7" s="213"/>
      <c r="W7" s="214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62" t="s">
        <v>52</v>
      </c>
      <c r="E8" s="162" t="s">
        <v>54</v>
      </c>
      <c r="F8" s="164" t="s">
        <v>55</v>
      </c>
      <c r="G8" s="48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62"/>
      <c r="E9" s="162"/>
      <c r="F9" s="164"/>
      <c r="G9" s="48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4" t="s">
        <v>31</v>
      </c>
      <c r="D10" s="162"/>
      <c r="E10" s="162"/>
      <c r="F10" s="164"/>
      <c r="G10" s="48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 t="s">
        <v>129</v>
      </c>
      <c r="AB10" s="38" t="s">
        <v>148</v>
      </c>
    </row>
    <row r="11" spans="1:28" s="21" customFormat="1" ht="30" customHeight="1" x14ac:dyDescent="0.25">
      <c r="C11" s="164"/>
      <c r="D11" s="162"/>
      <c r="E11" s="162"/>
      <c r="F11" s="164"/>
      <c r="G11" s="48"/>
      <c r="H11" s="159"/>
      <c r="I11" s="159"/>
      <c r="J11" s="159"/>
      <c r="K11" s="159"/>
      <c r="U11" s="171" t="s">
        <v>51</v>
      </c>
      <c r="V11" s="172"/>
      <c r="W11" s="173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4"/>
      <c r="D12" s="162"/>
      <c r="E12" s="162"/>
      <c r="F12" s="164"/>
      <c r="G12" s="48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 t="s">
        <v>127</v>
      </c>
    </row>
    <row r="13" spans="1:28" s="21" customFormat="1" ht="30" customHeight="1" x14ac:dyDescent="0.3">
      <c r="C13" s="163"/>
      <c r="D13" s="163"/>
      <c r="E13" s="163"/>
      <c r="F13" s="163"/>
      <c r="G13" s="49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9"/>
      <c r="N14" s="210"/>
      <c r="O14" s="210"/>
      <c r="P14" s="210"/>
      <c r="Q14" s="210"/>
      <c r="R14" s="210"/>
      <c r="S14" s="211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8"/>
      <c r="N15" s="208"/>
      <c r="O15" s="208"/>
      <c r="P15" s="208"/>
      <c r="Q15" s="208"/>
      <c r="R15" s="208"/>
      <c r="S15" s="208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8"/>
      <c r="N16" s="208"/>
      <c r="O16" s="208"/>
      <c r="P16" s="208"/>
      <c r="Q16" s="208"/>
      <c r="R16" s="208"/>
      <c r="S16" s="208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8"/>
      <c r="N17" s="208"/>
      <c r="O17" s="208"/>
      <c r="P17" s="208"/>
      <c r="Q17" s="208"/>
      <c r="R17" s="208"/>
      <c r="S17" s="208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8"/>
      <c r="N18" s="208"/>
      <c r="O18" s="208"/>
      <c r="P18" s="208"/>
      <c r="Q18" s="208"/>
      <c r="R18" s="208"/>
      <c r="S18" s="208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215" t="s">
        <v>157</v>
      </c>
      <c r="V19" s="216"/>
      <c r="W19" s="217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>
        <f>IF('Set1'!D21="","",'Set1'!D21)</f>
        <v>7</v>
      </c>
      <c r="F21" s="23" t="s">
        <v>49</v>
      </c>
      <c r="G21" s="23"/>
      <c r="L21" s="78" t="str">
        <f>IF('Set1'!L21&gt;0,'Set1'!L21,"Please Enter Info on Data Set # 1")</f>
        <v>Christine Tate</v>
      </c>
      <c r="M21" s="191"/>
      <c r="N21" s="191"/>
      <c r="O21" s="191"/>
      <c r="P21" s="191"/>
      <c r="Q21" s="191"/>
      <c r="R21" s="191"/>
      <c r="S21" s="191"/>
      <c r="U21" s="187" t="s">
        <v>68</v>
      </c>
      <c r="V21" s="188"/>
      <c r="W21" s="189"/>
      <c r="AA21" s="17"/>
      <c r="AB21" s="17"/>
    </row>
    <row r="22" spans="2:28" s="21" customFormat="1" ht="21.75" thickBot="1" x14ac:dyDescent="0.3">
      <c r="M22" s="39"/>
      <c r="N22" s="39"/>
      <c r="O22" s="39"/>
      <c r="P22" s="186"/>
      <c r="Q22" s="186"/>
      <c r="R22" s="190"/>
      <c r="S22" s="190"/>
      <c r="U22" s="192" t="s">
        <v>64</v>
      </c>
      <c r="V22" s="193"/>
      <c r="W22" s="194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195" t="s">
        <v>27</v>
      </c>
      <c r="C23" s="195"/>
      <c r="D23" s="196"/>
      <c r="E23" s="197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9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195"/>
      <c r="C24" s="195"/>
      <c r="D24" s="196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2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  <mergeCell ref="M14:S14"/>
    <mergeCell ref="M15:S15"/>
    <mergeCell ref="M16:S16"/>
    <mergeCell ref="M17:S17"/>
    <mergeCell ref="M18:S18"/>
    <mergeCell ref="U8:W8"/>
    <mergeCell ref="U9:W9"/>
    <mergeCell ref="C10:C13"/>
    <mergeCell ref="U10:W10"/>
    <mergeCell ref="U11:W11"/>
    <mergeCell ref="L12:S12"/>
    <mergeCell ref="U12:W12"/>
    <mergeCell ref="M13:S13"/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</mergeCells>
  <conditionalFormatting sqref="D15:D18">
    <cfRule type="expression" dxfId="295" priority="165">
      <formula>$C15=""</formula>
    </cfRule>
  </conditionalFormatting>
  <conditionalFormatting sqref="C6">
    <cfRule type="cellIs" dxfId="294" priority="149" operator="equal">
      <formula>""</formula>
    </cfRule>
    <cfRule type="cellIs" dxfId="293" priority="150" operator="lessThan">
      <formula>0.07</formula>
    </cfRule>
    <cfRule type="cellIs" dxfId="292" priority="151" operator="lessThan">
      <formula>0.125</formula>
    </cfRule>
    <cfRule type="cellIs" dxfId="291" priority="152" operator="greaterThan">
      <formula>0.125</formula>
    </cfRule>
  </conditionalFormatting>
  <conditionalFormatting sqref="L21">
    <cfRule type="cellIs" dxfId="290" priority="128" operator="equal">
      <formula>"Please Enter Info on Data Set # 1"</formula>
    </cfRule>
  </conditionalFormatting>
  <conditionalFormatting sqref="D21">
    <cfRule type="cellIs" dxfId="289" priority="129" operator="equal">
      <formula>""</formula>
    </cfRule>
  </conditionalFormatting>
  <conditionalFormatting sqref="C6">
    <cfRule type="cellIs" dxfId="288" priority="120" operator="equal">
      <formula>""</formula>
    </cfRule>
    <cfRule type="cellIs" dxfId="287" priority="121" operator="lessThan">
      <formula>0.07</formula>
    </cfRule>
    <cfRule type="cellIs" dxfId="286" priority="122" operator="lessThan">
      <formula>0.125</formula>
    </cfRule>
    <cfRule type="cellIs" dxfId="285" priority="123" operator="greaterThan">
      <formula>0.125</formula>
    </cfRule>
  </conditionalFormatting>
  <conditionalFormatting sqref="L21">
    <cfRule type="cellIs" dxfId="284" priority="113" operator="equal">
      <formula>"Please Enter Info on Data Set # 1"</formula>
    </cfRule>
  </conditionalFormatting>
  <conditionalFormatting sqref="D21">
    <cfRule type="cellIs" dxfId="283" priority="104" operator="equal">
      <formula>""</formula>
    </cfRule>
  </conditionalFormatting>
  <conditionalFormatting sqref="L21">
    <cfRule type="cellIs" dxfId="282" priority="103" operator="equal">
      <formula>"Please Enter Info on Data Set # 1"</formula>
    </cfRule>
  </conditionalFormatting>
  <conditionalFormatting sqref="C6">
    <cfRule type="cellIs" dxfId="281" priority="95" operator="equal">
      <formula>""</formula>
    </cfRule>
    <cfRule type="cellIs" dxfId="280" priority="96" operator="lessThan">
      <formula>0.07</formula>
    </cfRule>
    <cfRule type="cellIs" dxfId="279" priority="97" operator="lessThan">
      <formula>0.125</formula>
    </cfRule>
    <cfRule type="cellIs" dxfId="278" priority="98" operator="greaterThan">
      <formula>0.125</formula>
    </cfRule>
  </conditionalFormatting>
  <conditionalFormatting sqref="L21">
    <cfRule type="cellIs" dxfId="277" priority="88" operator="equal">
      <formula>"Please Enter Info on Data Set # 1"</formula>
    </cfRule>
  </conditionalFormatting>
  <conditionalFormatting sqref="D21">
    <cfRule type="cellIs" dxfId="276" priority="79" operator="equal">
      <formula>""</formula>
    </cfRule>
  </conditionalFormatting>
  <conditionalFormatting sqref="L21">
    <cfRule type="cellIs" dxfId="275" priority="78" operator="equal">
      <formula>"Please Enter Info on Data Set # 1"</formula>
    </cfRule>
  </conditionalFormatting>
  <conditionalFormatting sqref="C6">
    <cfRule type="cellIs" dxfId="274" priority="70" operator="equal">
      <formula>""</formula>
    </cfRule>
    <cfRule type="cellIs" dxfId="273" priority="71" operator="lessThan">
      <formula>0.07</formula>
    </cfRule>
    <cfRule type="cellIs" dxfId="272" priority="72" operator="lessThan">
      <formula>0.125</formula>
    </cfRule>
    <cfRule type="cellIs" dxfId="271" priority="73" operator="greaterThan">
      <formula>0.125</formula>
    </cfRule>
  </conditionalFormatting>
  <conditionalFormatting sqref="L21">
    <cfRule type="cellIs" dxfId="270" priority="63" operator="equal">
      <formula>"Please Enter Info on Data Set # 1"</formula>
    </cfRule>
  </conditionalFormatting>
  <conditionalFormatting sqref="D21">
    <cfRule type="cellIs" dxfId="269" priority="54" operator="equal">
      <formula>""</formula>
    </cfRule>
  </conditionalFormatting>
  <conditionalFormatting sqref="L21">
    <cfRule type="cellIs" dxfId="268" priority="53" operator="equal">
      <formula>"Please Enter Info on Data Set # 1"</formula>
    </cfRule>
  </conditionalFormatting>
  <conditionalFormatting sqref="C6">
    <cfRule type="cellIs" dxfId="267" priority="45" operator="equal">
      <formula>""</formula>
    </cfRule>
    <cfRule type="cellIs" dxfId="266" priority="46" operator="lessThan">
      <formula>0.07</formula>
    </cfRule>
    <cfRule type="cellIs" dxfId="265" priority="47" operator="lessThan">
      <formula>0.125</formula>
    </cfRule>
    <cfRule type="cellIs" dxfId="264" priority="48" operator="greaterThan">
      <formula>0.125</formula>
    </cfRule>
  </conditionalFormatting>
  <conditionalFormatting sqref="L21">
    <cfRule type="cellIs" dxfId="263" priority="38" operator="equal">
      <formula>"Please Enter Info on Data Set # 1"</formula>
    </cfRule>
  </conditionalFormatting>
  <conditionalFormatting sqref="D21">
    <cfRule type="cellIs" dxfId="262" priority="29" operator="equal">
      <formula>""</formula>
    </cfRule>
  </conditionalFormatting>
  <conditionalFormatting sqref="L21">
    <cfRule type="cellIs" dxfId="261" priority="28" operator="equal">
      <formula>"Please Enter Info on Data Set # 1"</formula>
    </cfRule>
  </conditionalFormatting>
  <conditionalFormatting sqref="U7:W7">
    <cfRule type="cellIs" dxfId="260" priority="22" operator="notEqual">
      <formula>"OTHER"</formula>
    </cfRule>
  </conditionalFormatting>
  <conditionalFormatting sqref="C14">
    <cfRule type="expression" dxfId="259" priority="17">
      <formula>$C$15&gt;0</formula>
    </cfRule>
    <cfRule type="expression" dxfId="258" priority="18">
      <formula>AND($C$4&lt;&gt;"",$L$21&lt;&gt;"Please Enter Info on Data Set # 1",$C$14="")</formula>
    </cfRule>
  </conditionalFormatting>
  <conditionalFormatting sqref="C15">
    <cfRule type="cellIs" dxfId="257" priority="15" operator="greaterThan">
      <formula>0</formula>
    </cfRule>
    <cfRule type="expression" dxfId="256" priority="16">
      <formula>OR(AND($C$4&lt;&gt;"",$L$21&lt;&gt;"Please Enter Info on Data Set # 1",$C$14=""),AND($C$14&gt;0,$E$14&gt;0,$F$14=""))</formula>
    </cfRule>
  </conditionalFormatting>
  <conditionalFormatting sqref="E14:E18">
    <cfRule type="expression" dxfId="255" priority="13">
      <formula>AND($C14&gt;0,$E14="")</formula>
    </cfRule>
  </conditionalFormatting>
  <conditionalFormatting sqref="F14">
    <cfRule type="expression" dxfId="254" priority="11">
      <formula>AND($F14&lt;$I14,$F14&gt;0)</formula>
    </cfRule>
    <cfRule type="expression" dxfId="253" priority="12">
      <formula>AND($C14&gt;0,$E14&gt;0,$F14="")</formula>
    </cfRule>
  </conditionalFormatting>
  <conditionalFormatting sqref="F15:F18">
    <cfRule type="expression" dxfId="252" priority="9">
      <formula>AND($C15&gt;0,$E15&gt;0,$F15="")</formula>
    </cfRule>
  </conditionalFormatting>
  <conditionalFormatting sqref="F15:F18">
    <cfRule type="expression" dxfId="251" priority="8">
      <formula>AND($F15&lt;$I15,$F15&gt;0)</formula>
    </cfRule>
  </conditionalFormatting>
  <conditionalFormatting sqref="L14">
    <cfRule type="expression" dxfId="250" priority="6">
      <formula>AND($C14&gt;0,$E14&gt;0,$F14&gt;0,$L14="",$F14&gt;$I14)</formula>
    </cfRule>
  </conditionalFormatting>
  <conditionalFormatting sqref="M14:S18">
    <cfRule type="expression" dxfId="249" priority="5">
      <formula>AND($C14&gt;0,$E14&gt;0,$F14&gt;0,$L14&gt;0,$M14="")</formula>
    </cfRule>
  </conditionalFormatting>
  <conditionalFormatting sqref="L15:L18">
    <cfRule type="expression" dxfId="248" priority="4">
      <formula>AND($C15&gt;0,$E15&gt;0,$F15&gt;0,$L15="")</formula>
    </cfRule>
  </conditionalFormatting>
  <conditionalFormatting sqref="C15:C18">
    <cfRule type="expression" dxfId="247" priority="171">
      <formula>AND($D$21&gt;0,$C14&gt;0,$F14&gt;0,$D14&gt;0,$L14&gt;0,$M14&gt;0,$C15="")</formula>
    </cfRule>
  </conditionalFormatting>
  <conditionalFormatting sqref="C4:E4">
    <cfRule type="cellIs" dxfId="246" priority="1" operator="equal">
      <formula>""</formula>
    </cfRule>
  </conditionalFormatting>
  <dataValidations count="7">
    <dataValidation allowBlank="1" showInputMessage="1" showErrorMessage="1" promptTitle="Date Formats" prompt="Use the following format:_x000a_DD/MM/YY_x000a_eg. 01/12/09 = 1st Dec 2009" sqref="C14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GOAL Score" prompt="Enter your goal scrore here" sqref="F14:F18"/>
    <dataValidation allowBlank="1" showInputMessage="1" showErrorMessage="1" promptTitle="Actual Score" prompt="Enter the score you achieved on your On-Demand test" sqref="E14:E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My Comments...ACTUAL Score" prompt="Write in here a comment about your ACTUAL score._x000a_See the &quot;Sample Data Set&quot; for examples." sqref="L14:L18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51" t="s">
        <v>60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 t="s">
        <v>57</v>
      </c>
      <c r="V1" s="152"/>
      <c r="W1" s="152"/>
      <c r="AA1" s="19" t="s">
        <v>151</v>
      </c>
      <c r="AB1" s="20"/>
    </row>
    <row r="2" spans="1:28" s="18" customFormat="1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U3" s="203" t="s">
        <v>155</v>
      </c>
      <c r="V3" s="203"/>
      <c r="W3" s="203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5"/>
      <c r="D4" s="206"/>
      <c r="E4" s="207"/>
      <c r="J4" s="21">
        <f>IF(C4="Reading",1,IF(C4="Writing",2,IF(C4="Spelling",3,IF(C4="Grammar and Punctuation",4,IF(C4="Numeracy",5,IF(C4="Other",6,100))))))</f>
        <v>100</v>
      </c>
      <c r="L4" s="23"/>
      <c r="M4" s="156"/>
      <c r="N4" s="157"/>
      <c r="O4" s="157"/>
      <c r="P4" s="157"/>
      <c r="Q4" s="157"/>
      <c r="R4" s="157"/>
      <c r="S4" s="157"/>
      <c r="U4" s="203"/>
      <c r="V4" s="203"/>
      <c r="W4" s="203"/>
      <c r="AA4" s="70" t="s">
        <v>150</v>
      </c>
      <c r="AB4" s="17" t="s">
        <v>125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203"/>
      <c r="V5" s="203"/>
      <c r="W5" s="203"/>
      <c r="AA5" s="70" t="s">
        <v>124</v>
      </c>
      <c r="AB5" s="17" t="s">
        <v>130</v>
      </c>
    </row>
    <row r="6" spans="1:28" s="21" customFormat="1" ht="22.5" customHeight="1" thickBot="1" x14ac:dyDescent="0.4">
      <c r="B6" s="158"/>
      <c r="C6" s="45" t="str">
        <f>IF(H14="","",IF(H18=0,0,H18))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204"/>
      <c r="V6" s="204"/>
      <c r="W6" s="204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12" t="s">
        <v>154</v>
      </c>
      <c r="V7" s="213"/>
      <c r="W7" s="214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62" t="s">
        <v>52</v>
      </c>
      <c r="E8" s="162" t="s">
        <v>54</v>
      </c>
      <c r="F8" s="164" t="s">
        <v>55</v>
      </c>
      <c r="G8" s="48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62"/>
      <c r="E9" s="162"/>
      <c r="F9" s="164"/>
      <c r="G9" s="48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4" t="s">
        <v>31</v>
      </c>
      <c r="D10" s="162"/>
      <c r="E10" s="162"/>
      <c r="F10" s="164"/>
      <c r="G10" s="48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 t="s">
        <v>129</v>
      </c>
      <c r="AB10" s="38" t="s">
        <v>148</v>
      </c>
    </row>
    <row r="11" spans="1:28" s="21" customFormat="1" ht="30" customHeight="1" x14ac:dyDescent="0.25">
      <c r="C11" s="164"/>
      <c r="D11" s="162"/>
      <c r="E11" s="162"/>
      <c r="F11" s="164"/>
      <c r="G11" s="48"/>
      <c r="H11" s="159"/>
      <c r="I11" s="159"/>
      <c r="J11" s="159"/>
      <c r="K11" s="159"/>
      <c r="U11" s="171" t="s">
        <v>51</v>
      </c>
      <c r="V11" s="172"/>
      <c r="W11" s="173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4"/>
      <c r="D12" s="162"/>
      <c r="E12" s="162"/>
      <c r="F12" s="164"/>
      <c r="G12" s="48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 t="s">
        <v>127</v>
      </c>
    </row>
    <row r="13" spans="1:28" s="21" customFormat="1" ht="30" customHeight="1" x14ac:dyDescent="0.3">
      <c r="C13" s="163"/>
      <c r="D13" s="163"/>
      <c r="E13" s="163"/>
      <c r="F13" s="163"/>
      <c r="G13" s="49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9"/>
      <c r="N14" s="210"/>
      <c r="O14" s="210"/>
      <c r="P14" s="210"/>
      <c r="Q14" s="210"/>
      <c r="R14" s="210"/>
      <c r="S14" s="211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8"/>
      <c r="N15" s="208"/>
      <c r="O15" s="208"/>
      <c r="P15" s="208"/>
      <c r="Q15" s="208"/>
      <c r="R15" s="208"/>
      <c r="S15" s="208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8"/>
      <c r="N16" s="208"/>
      <c r="O16" s="208"/>
      <c r="P16" s="208"/>
      <c r="Q16" s="208"/>
      <c r="R16" s="208"/>
      <c r="S16" s="208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8"/>
      <c r="N17" s="208"/>
      <c r="O17" s="208"/>
      <c r="P17" s="208"/>
      <c r="Q17" s="208"/>
      <c r="R17" s="208"/>
      <c r="S17" s="208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8"/>
      <c r="N18" s="208"/>
      <c r="O18" s="208"/>
      <c r="P18" s="208"/>
      <c r="Q18" s="208"/>
      <c r="R18" s="208"/>
      <c r="S18" s="208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215" t="s">
        <v>157</v>
      </c>
      <c r="V19" s="216"/>
      <c r="W19" s="217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>
        <f>IF('Set1'!D21="","",'Set1'!D21)</f>
        <v>7</v>
      </c>
      <c r="F21" s="23" t="s">
        <v>49</v>
      </c>
      <c r="G21" s="23"/>
      <c r="L21" s="78" t="str">
        <f>IF('Set1'!L21&gt;0,'Set1'!L21,"Please Enter Info on Data Set # 1")</f>
        <v>Christine Tate</v>
      </c>
      <c r="M21" s="191"/>
      <c r="N21" s="191"/>
      <c r="O21" s="191"/>
      <c r="P21" s="191"/>
      <c r="Q21" s="191"/>
      <c r="R21" s="191"/>
      <c r="S21" s="191"/>
      <c r="U21" s="187" t="s">
        <v>68</v>
      </c>
      <c r="V21" s="188"/>
      <c r="W21" s="189"/>
      <c r="AA21" s="17"/>
      <c r="AB21" s="17"/>
    </row>
    <row r="22" spans="2:28" s="21" customFormat="1" ht="21.75" thickBot="1" x14ac:dyDescent="0.3">
      <c r="M22" s="39"/>
      <c r="N22" s="39"/>
      <c r="O22" s="39"/>
      <c r="P22" s="186"/>
      <c r="Q22" s="186"/>
      <c r="R22" s="190"/>
      <c r="S22" s="190"/>
      <c r="U22" s="192" t="s">
        <v>64</v>
      </c>
      <c r="V22" s="193"/>
      <c r="W22" s="194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195" t="s">
        <v>27</v>
      </c>
      <c r="C23" s="195"/>
      <c r="D23" s="196"/>
      <c r="E23" s="197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9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195"/>
      <c r="C24" s="195"/>
      <c r="D24" s="196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2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  <mergeCell ref="M14:S14"/>
    <mergeCell ref="M15:S15"/>
    <mergeCell ref="M16:S16"/>
    <mergeCell ref="M17:S17"/>
    <mergeCell ref="M18:S18"/>
    <mergeCell ref="U8:W8"/>
    <mergeCell ref="U9:W9"/>
    <mergeCell ref="C10:C13"/>
    <mergeCell ref="U10:W10"/>
    <mergeCell ref="U11:W11"/>
    <mergeCell ref="L12:S12"/>
    <mergeCell ref="U12:W12"/>
    <mergeCell ref="M13:S13"/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</mergeCells>
  <conditionalFormatting sqref="D15:D18">
    <cfRule type="expression" dxfId="245" priority="140">
      <formula>$C15=""</formula>
    </cfRule>
  </conditionalFormatting>
  <conditionalFormatting sqref="C6">
    <cfRule type="cellIs" dxfId="244" priority="134" operator="equal">
      <formula>""</formula>
    </cfRule>
    <cfRule type="cellIs" dxfId="243" priority="135" operator="lessThan">
      <formula>0.07</formula>
    </cfRule>
    <cfRule type="cellIs" dxfId="242" priority="136" operator="lessThan">
      <formula>0.125</formula>
    </cfRule>
    <cfRule type="cellIs" dxfId="241" priority="137" operator="greaterThan">
      <formula>0.125</formula>
    </cfRule>
  </conditionalFormatting>
  <conditionalFormatting sqref="L21">
    <cfRule type="cellIs" dxfId="240" priority="127" operator="equal">
      <formula>"Please Enter Info on Data Set # 1"</formula>
    </cfRule>
  </conditionalFormatting>
  <conditionalFormatting sqref="D21">
    <cfRule type="cellIs" dxfId="239" priority="118" operator="equal">
      <formula>""</formula>
    </cfRule>
  </conditionalFormatting>
  <conditionalFormatting sqref="L21">
    <cfRule type="cellIs" dxfId="238" priority="117" operator="equal">
      <formula>"Please Enter Info on Data Set # 1"</formula>
    </cfRule>
  </conditionalFormatting>
  <conditionalFormatting sqref="C6">
    <cfRule type="cellIs" dxfId="237" priority="109" operator="equal">
      <formula>""</formula>
    </cfRule>
    <cfRule type="cellIs" dxfId="236" priority="110" operator="lessThan">
      <formula>0.07</formula>
    </cfRule>
    <cfRule type="cellIs" dxfId="235" priority="111" operator="lessThan">
      <formula>0.125</formula>
    </cfRule>
    <cfRule type="cellIs" dxfId="234" priority="112" operator="greaterThan">
      <formula>0.125</formula>
    </cfRule>
  </conditionalFormatting>
  <conditionalFormatting sqref="L21">
    <cfRule type="cellIs" dxfId="233" priority="102" operator="equal">
      <formula>"Please Enter Info on Data Set # 1"</formula>
    </cfRule>
  </conditionalFormatting>
  <conditionalFormatting sqref="D21">
    <cfRule type="cellIs" dxfId="232" priority="93" operator="equal">
      <formula>""</formula>
    </cfRule>
  </conditionalFormatting>
  <conditionalFormatting sqref="L21">
    <cfRule type="cellIs" dxfId="231" priority="92" operator="equal">
      <formula>"Please Enter Info on Data Set # 1"</formula>
    </cfRule>
  </conditionalFormatting>
  <conditionalFormatting sqref="C6">
    <cfRule type="cellIs" dxfId="230" priority="84" operator="equal">
      <formula>""</formula>
    </cfRule>
    <cfRule type="cellIs" dxfId="229" priority="85" operator="lessThan">
      <formula>0.07</formula>
    </cfRule>
    <cfRule type="cellIs" dxfId="228" priority="86" operator="lessThan">
      <formula>0.125</formula>
    </cfRule>
    <cfRule type="cellIs" dxfId="227" priority="87" operator="greaterThan">
      <formula>0.125</formula>
    </cfRule>
  </conditionalFormatting>
  <conditionalFormatting sqref="L21">
    <cfRule type="cellIs" dxfId="226" priority="77" operator="equal">
      <formula>"Please Enter Info on Data Set # 1"</formula>
    </cfRule>
  </conditionalFormatting>
  <conditionalFormatting sqref="D21">
    <cfRule type="cellIs" dxfId="225" priority="68" operator="equal">
      <formula>""</formula>
    </cfRule>
  </conditionalFormatting>
  <conditionalFormatting sqref="L21">
    <cfRule type="cellIs" dxfId="224" priority="67" operator="equal">
      <formula>"Please Enter Info on Data Set # 1"</formula>
    </cfRule>
  </conditionalFormatting>
  <conditionalFormatting sqref="C6">
    <cfRule type="cellIs" dxfId="223" priority="59" operator="equal">
      <formula>""</formula>
    </cfRule>
    <cfRule type="cellIs" dxfId="222" priority="60" operator="lessThan">
      <formula>0.07</formula>
    </cfRule>
    <cfRule type="cellIs" dxfId="221" priority="61" operator="lessThan">
      <formula>0.125</formula>
    </cfRule>
    <cfRule type="cellIs" dxfId="220" priority="62" operator="greaterThan">
      <formula>0.125</formula>
    </cfRule>
  </conditionalFormatting>
  <conditionalFormatting sqref="L21">
    <cfRule type="cellIs" dxfId="219" priority="52" operator="equal">
      <formula>"Please Enter Info on Data Set # 1"</formula>
    </cfRule>
  </conditionalFormatting>
  <conditionalFormatting sqref="D21">
    <cfRule type="cellIs" dxfId="218" priority="43" operator="equal">
      <formula>""</formula>
    </cfRule>
  </conditionalFormatting>
  <conditionalFormatting sqref="L21">
    <cfRule type="cellIs" dxfId="217" priority="42" operator="equal">
      <formula>"Please Enter Info on Data Set # 1"</formula>
    </cfRule>
  </conditionalFormatting>
  <conditionalFormatting sqref="U7:W7">
    <cfRule type="cellIs" dxfId="216" priority="21" operator="notEqual">
      <formula>"OTHER"</formula>
    </cfRule>
  </conditionalFormatting>
  <conditionalFormatting sqref="L14">
    <cfRule type="expression" dxfId="215" priority="17">
      <formula>AND($C14&gt;0,$E14&gt;0,$F14&gt;0,$L14="",$F14&gt;$I14)</formula>
    </cfRule>
  </conditionalFormatting>
  <conditionalFormatting sqref="M14:S18">
    <cfRule type="expression" dxfId="214" priority="16">
      <formula>AND($C14&gt;0,$E14&gt;0,$F14&gt;0,$L14&gt;0,$M14="")</formula>
    </cfRule>
  </conditionalFormatting>
  <conditionalFormatting sqref="L15:L18">
    <cfRule type="expression" dxfId="213" priority="15">
      <formula>AND($C15&gt;0,$E15&gt;0,$F15&gt;0,$L15="")</formula>
    </cfRule>
  </conditionalFormatting>
  <conditionalFormatting sqref="E14:E18">
    <cfRule type="expression" dxfId="212" priority="14">
      <formula>AND($C14&gt;0,$E14="")</formula>
    </cfRule>
  </conditionalFormatting>
  <conditionalFormatting sqref="F14">
    <cfRule type="expression" dxfId="211" priority="12">
      <formula>AND($F14&lt;$I14,$F14&gt;0)</formula>
    </cfRule>
    <cfRule type="expression" dxfId="210" priority="13">
      <formula>AND($C14&gt;0,$E14&gt;0,$F14="")</formula>
    </cfRule>
  </conditionalFormatting>
  <conditionalFormatting sqref="F15:F18">
    <cfRule type="expression" dxfId="209" priority="10">
      <formula>AND($C15&gt;0,$E15&gt;0,$F15="")</formula>
    </cfRule>
  </conditionalFormatting>
  <conditionalFormatting sqref="F15:F18">
    <cfRule type="expression" dxfId="208" priority="9">
      <formula>AND($F15&lt;$I15,$F15&gt;0)</formula>
    </cfRule>
  </conditionalFormatting>
  <conditionalFormatting sqref="C14">
    <cfRule type="expression" dxfId="207" priority="6">
      <formula>$C$15&gt;0</formula>
    </cfRule>
    <cfRule type="expression" dxfId="206" priority="7">
      <formula>AND($C$4&lt;&gt;"",$L$21&lt;&gt;"Please Enter Info on Data Set # 1",$C$14="")</formula>
    </cfRule>
  </conditionalFormatting>
  <conditionalFormatting sqref="C15">
    <cfRule type="cellIs" dxfId="205" priority="4" operator="greaterThan">
      <formula>0</formula>
    </cfRule>
    <cfRule type="expression" dxfId="204" priority="5">
      <formula>OR(AND($C$4&lt;&gt;"",$L$21&lt;&gt;"Please Enter Info on Data Set # 1",$C$14=""),AND($C$14&gt;0,$E$14&gt;0,$F$14=""))</formula>
    </cfRule>
  </conditionalFormatting>
  <conditionalFormatting sqref="C15:C18">
    <cfRule type="expression" dxfId="203" priority="142">
      <formula>AND($D$21&gt;0,$C14&gt;0,$F14&gt;0,$D14&gt;0,$L14&gt;0,$M14&gt;0,$C15="")</formula>
    </cfRule>
  </conditionalFormatting>
  <conditionalFormatting sqref="C4:E4">
    <cfRule type="cellIs" dxfId="202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51" t="s">
        <v>61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 t="s">
        <v>57</v>
      </c>
      <c r="V1" s="152"/>
      <c r="W1" s="152"/>
      <c r="AA1" s="19" t="s">
        <v>151</v>
      </c>
      <c r="AB1" s="20"/>
    </row>
    <row r="2" spans="1:28" s="18" customFormat="1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U3" s="203" t="s">
        <v>155</v>
      </c>
      <c r="V3" s="203"/>
      <c r="W3" s="203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5"/>
      <c r="D4" s="206"/>
      <c r="E4" s="207"/>
      <c r="J4" s="21">
        <f>IF(C4="Reading",1,IF(C4="Writing",2,IF(C4="Spelling",3,IF(C4="Grammar and Punctuation",4,IF(C4="Numeracy",5,IF(C4="Other",6,100))))))</f>
        <v>100</v>
      </c>
      <c r="L4" s="23"/>
      <c r="M4" s="156"/>
      <c r="N4" s="157"/>
      <c r="O4" s="157"/>
      <c r="P4" s="157"/>
      <c r="Q4" s="157"/>
      <c r="R4" s="157"/>
      <c r="S4" s="157"/>
      <c r="U4" s="203"/>
      <c r="V4" s="203"/>
      <c r="W4" s="203"/>
      <c r="AA4" s="70" t="s">
        <v>150</v>
      </c>
      <c r="AB4" s="17" t="s">
        <v>125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203"/>
      <c r="V5" s="203"/>
      <c r="W5" s="203"/>
      <c r="AA5" s="70" t="s">
        <v>124</v>
      </c>
      <c r="AB5" s="17" t="s">
        <v>130</v>
      </c>
    </row>
    <row r="6" spans="1:28" s="21" customFormat="1" ht="22.5" customHeight="1" thickBot="1" x14ac:dyDescent="0.4">
      <c r="B6" s="158"/>
      <c r="C6" s="45" t="str">
        <f>IF(H14="","",IF(H18=0,0,H18))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204"/>
      <c r="V6" s="204"/>
      <c r="W6" s="204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12" t="s">
        <v>154</v>
      </c>
      <c r="V7" s="213"/>
      <c r="W7" s="214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62" t="s">
        <v>52</v>
      </c>
      <c r="E8" s="162" t="s">
        <v>54</v>
      </c>
      <c r="F8" s="164" t="s">
        <v>55</v>
      </c>
      <c r="G8" s="48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62"/>
      <c r="E9" s="162"/>
      <c r="F9" s="164"/>
      <c r="G9" s="48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4" t="s">
        <v>31</v>
      </c>
      <c r="D10" s="162"/>
      <c r="E10" s="162"/>
      <c r="F10" s="164"/>
      <c r="G10" s="48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 t="s">
        <v>129</v>
      </c>
      <c r="AB10" s="38" t="s">
        <v>148</v>
      </c>
    </row>
    <row r="11" spans="1:28" s="21" customFormat="1" ht="30" customHeight="1" x14ac:dyDescent="0.25">
      <c r="C11" s="164"/>
      <c r="D11" s="162"/>
      <c r="E11" s="162"/>
      <c r="F11" s="164"/>
      <c r="G11" s="48"/>
      <c r="H11" s="159"/>
      <c r="I11" s="159"/>
      <c r="J11" s="159"/>
      <c r="K11" s="159"/>
      <c r="U11" s="171" t="s">
        <v>51</v>
      </c>
      <c r="V11" s="172"/>
      <c r="W11" s="173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4"/>
      <c r="D12" s="162"/>
      <c r="E12" s="162"/>
      <c r="F12" s="164"/>
      <c r="G12" s="48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 t="s">
        <v>127</v>
      </c>
    </row>
    <row r="13" spans="1:28" s="21" customFormat="1" ht="30" customHeight="1" x14ac:dyDescent="0.3">
      <c r="C13" s="163"/>
      <c r="D13" s="163"/>
      <c r="E13" s="163"/>
      <c r="F13" s="163"/>
      <c r="G13" s="49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9"/>
      <c r="N14" s="210"/>
      <c r="O14" s="210"/>
      <c r="P14" s="210"/>
      <c r="Q14" s="210"/>
      <c r="R14" s="210"/>
      <c r="S14" s="211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8"/>
      <c r="N15" s="208"/>
      <c r="O15" s="208"/>
      <c r="P15" s="208"/>
      <c r="Q15" s="208"/>
      <c r="R15" s="208"/>
      <c r="S15" s="208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8"/>
      <c r="N16" s="208"/>
      <c r="O16" s="208"/>
      <c r="P16" s="208"/>
      <c r="Q16" s="208"/>
      <c r="R16" s="208"/>
      <c r="S16" s="208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8"/>
      <c r="N17" s="208"/>
      <c r="O17" s="208"/>
      <c r="P17" s="208"/>
      <c r="Q17" s="208"/>
      <c r="R17" s="208"/>
      <c r="S17" s="208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8"/>
      <c r="N18" s="208"/>
      <c r="O18" s="208"/>
      <c r="P18" s="208"/>
      <c r="Q18" s="208"/>
      <c r="R18" s="208"/>
      <c r="S18" s="208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215" t="s">
        <v>157</v>
      </c>
      <c r="V19" s="216"/>
      <c r="W19" s="217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>
        <f>IF('Set1'!D21="","",'Set1'!D21)</f>
        <v>7</v>
      </c>
      <c r="F21" s="23" t="s">
        <v>49</v>
      </c>
      <c r="G21" s="23"/>
      <c r="L21" s="78" t="str">
        <f>IF('Set1'!L21&gt;0,'Set1'!L21,"Please Enter Info on Data Set # 1")</f>
        <v>Christine Tate</v>
      </c>
      <c r="M21" s="191"/>
      <c r="N21" s="191"/>
      <c r="O21" s="191"/>
      <c r="P21" s="191"/>
      <c r="Q21" s="191"/>
      <c r="R21" s="191"/>
      <c r="S21" s="191"/>
      <c r="U21" s="187" t="s">
        <v>68</v>
      </c>
      <c r="V21" s="188"/>
      <c r="W21" s="189"/>
      <c r="AA21" s="17"/>
      <c r="AB21" s="17"/>
    </row>
    <row r="22" spans="2:28" s="21" customFormat="1" ht="21.75" thickBot="1" x14ac:dyDescent="0.3">
      <c r="M22" s="39"/>
      <c r="N22" s="39"/>
      <c r="O22" s="39"/>
      <c r="P22" s="186"/>
      <c r="Q22" s="186"/>
      <c r="R22" s="190"/>
      <c r="S22" s="190"/>
      <c r="U22" s="192" t="s">
        <v>64</v>
      </c>
      <c r="V22" s="193"/>
      <c r="W22" s="194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195" t="s">
        <v>27</v>
      </c>
      <c r="C23" s="195"/>
      <c r="D23" s="196"/>
      <c r="E23" s="197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9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195"/>
      <c r="C24" s="195"/>
      <c r="D24" s="196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2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  <mergeCell ref="M14:S14"/>
    <mergeCell ref="M15:S15"/>
    <mergeCell ref="M16:S16"/>
    <mergeCell ref="M17:S17"/>
    <mergeCell ref="M18:S18"/>
    <mergeCell ref="U8:W8"/>
    <mergeCell ref="U9:W9"/>
    <mergeCell ref="C10:C13"/>
    <mergeCell ref="U10:W10"/>
    <mergeCell ref="U11:W11"/>
    <mergeCell ref="L12:S12"/>
    <mergeCell ref="U12:W12"/>
    <mergeCell ref="M13:S13"/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</mergeCells>
  <conditionalFormatting sqref="D15:D18">
    <cfRule type="expression" dxfId="201" priority="139">
      <formula>$C15=""</formula>
    </cfRule>
  </conditionalFormatting>
  <conditionalFormatting sqref="C6">
    <cfRule type="cellIs" dxfId="200" priority="133" operator="equal">
      <formula>""</formula>
    </cfRule>
    <cfRule type="cellIs" dxfId="199" priority="134" operator="lessThan">
      <formula>0.07</formula>
    </cfRule>
    <cfRule type="cellIs" dxfId="198" priority="135" operator="lessThan">
      <formula>0.125</formula>
    </cfRule>
    <cfRule type="cellIs" dxfId="197" priority="136" operator="greaterThan">
      <formula>0.125</formula>
    </cfRule>
  </conditionalFormatting>
  <conditionalFormatting sqref="L21">
    <cfRule type="cellIs" dxfId="196" priority="126" operator="equal">
      <formula>"Please Enter Info on Data Set # 1"</formula>
    </cfRule>
  </conditionalFormatting>
  <conditionalFormatting sqref="D21">
    <cfRule type="cellIs" dxfId="195" priority="117" operator="equal">
      <formula>""</formula>
    </cfRule>
  </conditionalFormatting>
  <conditionalFormatting sqref="L21">
    <cfRule type="cellIs" dxfId="194" priority="116" operator="equal">
      <formula>"Please Enter Info on Data Set # 1"</formula>
    </cfRule>
  </conditionalFormatting>
  <conditionalFormatting sqref="C6">
    <cfRule type="cellIs" dxfId="193" priority="108" operator="equal">
      <formula>""</formula>
    </cfRule>
    <cfRule type="cellIs" dxfId="192" priority="109" operator="lessThan">
      <formula>0.07</formula>
    </cfRule>
    <cfRule type="cellIs" dxfId="191" priority="110" operator="lessThan">
      <formula>0.125</formula>
    </cfRule>
    <cfRule type="cellIs" dxfId="190" priority="111" operator="greaterThan">
      <formula>0.125</formula>
    </cfRule>
  </conditionalFormatting>
  <conditionalFormatting sqref="L21">
    <cfRule type="cellIs" dxfId="189" priority="101" operator="equal">
      <formula>"Please Enter Info on Data Set # 1"</formula>
    </cfRule>
  </conditionalFormatting>
  <conditionalFormatting sqref="D21">
    <cfRule type="cellIs" dxfId="188" priority="92" operator="equal">
      <formula>""</formula>
    </cfRule>
  </conditionalFormatting>
  <conditionalFormatting sqref="L21">
    <cfRule type="cellIs" dxfId="187" priority="91" operator="equal">
      <formula>"Please Enter Info on Data Set # 1"</formula>
    </cfRule>
  </conditionalFormatting>
  <conditionalFormatting sqref="C6">
    <cfRule type="cellIs" dxfId="186" priority="83" operator="equal">
      <formula>""</formula>
    </cfRule>
    <cfRule type="cellIs" dxfId="185" priority="84" operator="lessThan">
      <formula>0.07</formula>
    </cfRule>
    <cfRule type="cellIs" dxfId="184" priority="85" operator="lessThan">
      <formula>0.125</formula>
    </cfRule>
    <cfRule type="cellIs" dxfId="183" priority="86" operator="greaterThan">
      <formula>0.125</formula>
    </cfRule>
  </conditionalFormatting>
  <conditionalFormatting sqref="L21">
    <cfRule type="cellIs" dxfId="182" priority="76" operator="equal">
      <formula>"Please Enter Info on Data Set # 1"</formula>
    </cfRule>
  </conditionalFormatting>
  <conditionalFormatting sqref="D21">
    <cfRule type="cellIs" dxfId="181" priority="67" operator="equal">
      <formula>""</formula>
    </cfRule>
  </conditionalFormatting>
  <conditionalFormatting sqref="L21">
    <cfRule type="cellIs" dxfId="180" priority="66" operator="equal">
      <formula>"Please Enter Info on Data Set # 1"</formula>
    </cfRule>
  </conditionalFormatting>
  <conditionalFormatting sqref="L21">
    <cfRule type="cellIs" dxfId="179" priority="65" operator="equal">
      <formula>"Please Enter Info on Data Set # 1"</formula>
    </cfRule>
  </conditionalFormatting>
  <conditionalFormatting sqref="D21">
    <cfRule type="cellIs" dxfId="178" priority="64" operator="equal">
      <formula>""</formula>
    </cfRule>
  </conditionalFormatting>
  <conditionalFormatting sqref="L21">
    <cfRule type="cellIs" dxfId="177" priority="63" operator="equal">
      <formula>"Please Enter Info on Data Set # 1"</formula>
    </cfRule>
  </conditionalFormatting>
  <conditionalFormatting sqref="L21">
    <cfRule type="cellIs" dxfId="176" priority="62" operator="equal">
      <formula>"Please Enter Info on Data Set # 1"</formula>
    </cfRule>
  </conditionalFormatting>
  <conditionalFormatting sqref="D21">
    <cfRule type="cellIs" dxfId="175" priority="61" operator="equal">
      <formula>""</formula>
    </cfRule>
  </conditionalFormatting>
  <conditionalFormatting sqref="L21">
    <cfRule type="cellIs" dxfId="174" priority="60" operator="equal">
      <formula>"Please Enter Info on Data Set # 1"</formula>
    </cfRule>
  </conditionalFormatting>
  <conditionalFormatting sqref="L21">
    <cfRule type="cellIs" dxfId="173" priority="59" operator="equal">
      <formula>"Please Enter Info on Data Set # 1"</formula>
    </cfRule>
  </conditionalFormatting>
  <conditionalFormatting sqref="D21">
    <cfRule type="cellIs" dxfId="172" priority="58" operator="equal">
      <formula>""</formula>
    </cfRule>
  </conditionalFormatting>
  <conditionalFormatting sqref="L21">
    <cfRule type="cellIs" dxfId="171" priority="57" operator="equal">
      <formula>"Please Enter Info on Data Set # 1"</formula>
    </cfRule>
  </conditionalFormatting>
  <conditionalFormatting sqref="L21">
    <cfRule type="cellIs" dxfId="170" priority="56" operator="equal">
      <formula>"Please Enter Info on Data Set # 1"</formula>
    </cfRule>
  </conditionalFormatting>
  <conditionalFormatting sqref="D21">
    <cfRule type="cellIs" dxfId="169" priority="55" operator="equal">
      <formula>""</formula>
    </cfRule>
  </conditionalFormatting>
  <conditionalFormatting sqref="L21">
    <cfRule type="cellIs" dxfId="168" priority="54" operator="equal">
      <formula>"Please Enter Info on Data Set # 1"</formula>
    </cfRule>
  </conditionalFormatting>
  <conditionalFormatting sqref="U7:W7">
    <cfRule type="cellIs" dxfId="167" priority="21" operator="notEqual">
      <formula>"OTHER"</formula>
    </cfRule>
  </conditionalFormatting>
  <conditionalFormatting sqref="L14">
    <cfRule type="expression" dxfId="166" priority="17">
      <formula>AND($C14&gt;0,$E14&gt;0,$F14&gt;0,$L14="",$F14&gt;$I14)</formula>
    </cfRule>
  </conditionalFormatting>
  <conditionalFormatting sqref="M14:S18">
    <cfRule type="expression" dxfId="165" priority="16">
      <formula>AND($C14&gt;0,$E14&gt;0,$F14&gt;0,$L14&gt;0,$M14="")</formula>
    </cfRule>
  </conditionalFormatting>
  <conditionalFormatting sqref="L15:L18">
    <cfRule type="expression" dxfId="164" priority="15">
      <formula>AND($C15&gt;0,$E15&gt;0,$F15&gt;0,$L15="")</formula>
    </cfRule>
  </conditionalFormatting>
  <conditionalFormatting sqref="E14:E18">
    <cfRule type="expression" dxfId="163" priority="14">
      <formula>AND($C14&gt;0,$E14="")</formula>
    </cfRule>
  </conditionalFormatting>
  <conditionalFormatting sqref="F14">
    <cfRule type="expression" dxfId="162" priority="12">
      <formula>AND($F14&lt;$I14,$F14&gt;0)</formula>
    </cfRule>
    <cfRule type="expression" dxfId="161" priority="13">
      <formula>AND($C14&gt;0,$E14&gt;0,$F14="")</formula>
    </cfRule>
  </conditionalFormatting>
  <conditionalFormatting sqref="F15:F18">
    <cfRule type="expression" dxfId="160" priority="10">
      <formula>AND($C15&gt;0,$E15&gt;0,$F15="")</formula>
    </cfRule>
  </conditionalFormatting>
  <conditionalFormatting sqref="F15:F18">
    <cfRule type="expression" dxfId="159" priority="9">
      <formula>AND($F15&lt;$I15,$F15&gt;0)</formula>
    </cfRule>
  </conditionalFormatting>
  <conditionalFormatting sqref="C14">
    <cfRule type="expression" dxfId="158" priority="6">
      <formula>$C$15&gt;0</formula>
    </cfRule>
    <cfRule type="expression" dxfId="157" priority="7">
      <formula>AND($C$4&lt;&gt;"",$L$21&lt;&gt;"Please Enter Info on Data Set # 1",$C$14="")</formula>
    </cfRule>
  </conditionalFormatting>
  <conditionalFormatting sqref="C15">
    <cfRule type="cellIs" dxfId="156" priority="4" operator="greaterThan">
      <formula>0</formula>
    </cfRule>
    <cfRule type="expression" dxfId="155" priority="5">
      <formula>OR(AND($C$4&lt;&gt;"",$L$21&lt;&gt;"Please Enter Info on Data Set # 1",$C$14=""),AND($C$14&gt;0,$E$14&gt;0,$F$14=""))</formula>
    </cfRule>
  </conditionalFormatting>
  <conditionalFormatting sqref="C15:C18">
    <cfRule type="expression" dxfId="154" priority="141">
      <formula>AND($D$21&gt;0,$C14&gt;0,$F14&gt;0,$D14&gt;0,$L14&gt;0,$M14&gt;0,$C15="")</formula>
    </cfRule>
  </conditionalFormatting>
  <conditionalFormatting sqref="C4:E4">
    <cfRule type="cellIs" dxfId="153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51" t="s">
        <v>62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 t="s">
        <v>57</v>
      </c>
      <c r="V1" s="152"/>
      <c r="W1" s="152"/>
      <c r="AA1" s="19" t="s">
        <v>151</v>
      </c>
      <c r="AB1" s="20"/>
    </row>
    <row r="2" spans="1:28" s="18" customFormat="1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U3" s="203" t="s">
        <v>155</v>
      </c>
      <c r="V3" s="203"/>
      <c r="W3" s="203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5"/>
      <c r="D4" s="206"/>
      <c r="E4" s="207"/>
      <c r="J4" s="21">
        <f>IF(C4="Reading",1,IF(C4="Writing",2,IF(C4="Spelling",3,IF(C4="Grammar and Punctuation",4,IF(C4="Numeracy",5,IF(C4="Other",6,100))))))</f>
        <v>100</v>
      </c>
      <c r="L4" s="23"/>
      <c r="M4" s="156"/>
      <c r="N4" s="157"/>
      <c r="O4" s="157"/>
      <c r="P4" s="157"/>
      <c r="Q4" s="157"/>
      <c r="R4" s="157"/>
      <c r="S4" s="157"/>
      <c r="U4" s="203"/>
      <c r="V4" s="203"/>
      <c r="W4" s="203"/>
      <c r="AA4" s="70" t="s">
        <v>150</v>
      </c>
      <c r="AB4" s="17" t="s">
        <v>125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203"/>
      <c r="V5" s="203"/>
      <c r="W5" s="203"/>
      <c r="AA5" s="70" t="s">
        <v>124</v>
      </c>
      <c r="AB5" s="17" t="s">
        <v>130</v>
      </c>
    </row>
    <row r="6" spans="1:28" s="21" customFormat="1" ht="22.5" customHeight="1" thickBot="1" x14ac:dyDescent="0.4">
      <c r="B6" s="158"/>
      <c r="C6" s="45" t="str">
        <f>IF(H14="","",IF(H18=0,0,H18))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204"/>
      <c r="V6" s="204"/>
      <c r="W6" s="204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12" t="s">
        <v>154</v>
      </c>
      <c r="V7" s="213"/>
      <c r="W7" s="214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62" t="s">
        <v>52</v>
      </c>
      <c r="E8" s="162" t="s">
        <v>54</v>
      </c>
      <c r="F8" s="164" t="s">
        <v>55</v>
      </c>
      <c r="G8" s="48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62"/>
      <c r="E9" s="162"/>
      <c r="F9" s="164"/>
      <c r="G9" s="48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4" t="s">
        <v>31</v>
      </c>
      <c r="D10" s="162"/>
      <c r="E10" s="162"/>
      <c r="F10" s="164"/>
      <c r="G10" s="48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 t="s">
        <v>129</v>
      </c>
      <c r="AB10" s="38" t="s">
        <v>148</v>
      </c>
    </row>
    <row r="11" spans="1:28" s="21" customFormat="1" ht="30" customHeight="1" x14ac:dyDescent="0.25">
      <c r="C11" s="164"/>
      <c r="D11" s="162"/>
      <c r="E11" s="162"/>
      <c r="F11" s="164"/>
      <c r="G11" s="48"/>
      <c r="H11" s="159"/>
      <c r="I11" s="159"/>
      <c r="J11" s="159"/>
      <c r="K11" s="159"/>
      <c r="U11" s="171" t="s">
        <v>51</v>
      </c>
      <c r="V11" s="172"/>
      <c r="W11" s="173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4"/>
      <c r="D12" s="162"/>
      <c r="E12" s="162"/>
      <c r="F12" s="164"/>
      <c r="G12" s="48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 t="s">
        <v>127</v>
      </c>
    </row>
    <row r="13" spans="1:28" s="21" customFormat="1" ht="30" customHeight="1" x14ac:dyDescent="0.3">
      <c r="C13" s="163"/>
      <c r="D13" s="163"/>
      <c r="E13" s="163"/>
      <c r="F13" s="163"/>
      <c r="G13" s="49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9"/>
      <c r="N14" s="210"/>
      <c r="O14" s="210"/>
      <c r="P14" s="210"/>
      <c r="Q14" s="210"/>
      <c r="R14" s="210"/>
      <c r="S14" s="211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8"/>
      <c r="N15" s="208"/>
      <c r="O15" s="208"/>
      <c r="P15" s="208"/>
      <c r="Q15" s="208"/>
      <c r="R15" s="208"/>
      <c r="S15" s="208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8"/>
      <c r="N16" s="208"/>
      <c r="O16" s="208"/>
      <c r="P16" s="208"/>
      <c r="Q16" s="208"/>
      <c r="R16" s="208"/>
      <c r="S16" s="208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8"/>
      <c r="N17" s="208"/>
      <c r="O17" s="208"/>
      <c r="P17" s="208"/>
      <c r="Q17" s="208"/>
      <c r="R17" s="208"/>
      <c r="S17" s="208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8"/>
      <c r="N18" s="208"/>
      <c r="O18" s="208"/>
      <c r="P18" s="208"/>
      <c r="Q18" s="208"/>
      <c r="R18" s="208"/>
      <c r="S18" s="208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215" t="s">
        <v>157</v>
      </c>
      <c r="V19" s="216"/>
      <c r="W19" s="217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>
        <f>IF('Set1'!D21="","",'Set1'!D21)</f>
        <v>7</v>
      </c>
      <c r="F21" s="23" t="s">
        <v>49</v>
      </c>
      <c r="G21" s="23"/>
      <c r="L21" s="78" t="str">
        <f>IF('Set1'!L21&gt;0,'Set1'!L21,"Please Enter Info on Data Set # 1")</f>
        <v>Christine Tate</v>
      </c>
      <c r="M21" s="191"/>
      <c r="N21" s="191"/>
      <c r="O21" s="191"/>
      <c r="P21" s="191"/>
      <c r="Q21" s="191"/>
      <c r="R21" s="191"/>
      <c r="S21" s="191"/>
      <c r="U21" s="187" t="s">
        <v>68</v>
      </c>
      <c r="V21" s="188"/>
      <c r="W21" s="189"/>
      <c r="AA21" s="17"/>
      <c r="AB21" s="17"/>
    </row>
    <row r="22" spans="2:28" s="21" customFormat="1" ht="21.75" thickBot="1" x14ac:dyDescent="0.3">
      <c r="M22" s="39"/>
      <c r="N22" s="39"/>
      <c r="O22" s="39"/>
      <c r="P22" s="186"/>
      <c r="Q22" s="186"/>
      <c r="R22" s="190"/>
      <c r="S22" s="190"/>
      <c r="U22" s="192" t="s">
        <v>64</v>
      </c>
      <c r="V22" s="193"/>
      <c r="W22" s="194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195" t="s">
        <v>27</v>
      </c>
      <c r="C23" s="195"/>
      <c r="D23" s="196"/>
      <c r="E23" s="197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9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195"/>
      <c r="C24" s="195"/>
      <c r="D24" s="196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2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  <mergeCell ref="M14:S14"/>
    <mergeCell ref="M15:S15"/>
    <mergeCell ref="M16:S16"/>
    <mergeCell ref="M17:S17"/>
    <mergeCell ref="M18:S18"/>
    <mergeCell ref="U8:W8"/>
    <mergeCell ref="U9:W9"/>
    <mergeCell ref="C10:C13"/>
    <mergeCell ref="U10:W10"/>
    <mergeCell ref="U11:W11"/>
    <mergeCell ref="L12:S12"/>
    <mergeCell ref="U12:W12"/>
    <mergeCell ref="M13:S13"/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</mergeCells>
  <conditionalFormatting sqref="D15:D18">
    <cfRule type="expression" dxfId="152" priority="132">
      <formula>$C15=""</formula>
    </cfRule>
  </conditionalFormatting>
  <conditionalFormatting sqref="C6">
    <cfRule type="cellIs" dxfId="151" priority="126" operator="equal">
      <formula>""</formula>
    </cfRule>
    <cfRule type="cellIs" dxfId="150" priority="127" operator="lessThan">
      <formula>0.07</formula>
    </cfRule>
    <cfRule type="cellIs" dxfId="149" priority="128" operator="lessThan">
      <formula>0.125</formula>
    </cfRule>
    <cfRule type="cellIs" dxfId="148" priority="129" operator="greaterThan">
      <formula>0.125</formula>
    </cfRule>
  </conditionalFormatting>
  <conditionalFormatting sqref="L21">
    <cfRule type="cellIs" dxfId="147" priority="119" operator="equal">
      <formula>"Please Enter Info on Data Set # 1"</formula>
    </cfRule>
  </conditionalFormatting>
  <conditionalFormatting sqref="D21">
    <cfRule type="cellIs" dxfId="146" priority="110" operator="equal">
      <formula>""</formula>
    </cfRule>
  </conditionalFormatting>
  <conditionalFormatting sqref="L21">
    <cfRule type="cellIs" dxfId="145" priority="109" operator="equal">
      <formula>"Please Enter Info on Data Set # 1"</formula>
    </cfRule>
  </conditionalFormatting>
  <conditionalFormatting sqref="C6">
    <cfRule type="cellIs" dxfId="144" priority="101" operator="equal">
      <formula>""</formula>
    </cfRule>
    <cfRule type="cellIs" dxfId="143" priority="102" operator="lessThan">
      <formula>0.07</formula>
    </cfRule>
    <cfRule type="cellIs" dxfId="142" priority="103" operator="lessThan">
      <formula>0.125</formula>
    </cfRule>
    <cfRule type="cellIs" dxfId="141" priority="104" operator="greaterThan">
      <formula>0.125</formula>
    </cfRule>
  </conditionalFormatting>
  <conditionalFormatting sqref="L21">
    <cfRule type="cellIs" dxfId="140" priority="94" operator="equal">
      <formula>"Please Enter Info on Data Set # 1"</formula>
    </cfRule>
  </conditionalFormatting>
  <conditionalFormatting sqref="D21">
    <cfRule type="cellIs" dxfId="139" priority="85" operator="equal">
      <formula>""</formula>
    </cfRule>
  </conditionalFormatting>
  <conditionalFormatting sqref="L21">
    <cfRule type="cellIs" dxfId="138" priority="84" operator="equal">
      <formula>"Please Enter Info on Data Set # 1"</formula>
    </cfRule>
  </conditionalFormatting>
  <conditionalFormatting sqref="L21">
    <cfRule type="cellIs" dxfId="137" priority="83" operator="equal">
      <formula>"Please Enter Info on Data Set # 1"</formula>
    </cfRule>
  </conditionalFormatting>
  <conditionalFormatting sqref="D21">
    <cfRule type="cellIs" dxfId="136" priority="82" operator="equal">
      <formula>""</formula>
    </cfRule>
  </conditionalFormatting>
  <conditionalFormatting sqref="L21">
    <cfRule type="cellIs" dxfId="135" priority="81" operator="equal">
      <formula>"Please Enter Info on Data Set # 1"</formula>
    </cfRule>
  </conditionalFormatting>
  <conditionalFormatting sqref="L21">
    <cfRule type="cellIs" dxfId="134" priority="80" operator="equal">
      <formula>"Please Enter Info on Data Set # 1"</formula>
    </cfRule>
  </conditionalFormatting>
  <conditionalFormatting sqref="D21">
    <cfRule type="cellIs" dxfId="133" priority="79" operator="equal">
      <formula>""</formula>
    </cfRule>
  </conditionalFormatting>
  <conditionalFormatting sqref="L21">
    <cfRule type="cellIs" dxfId="132" priority="78" operator="equal">
      <formula>"Please Enter Info on Data Set # 1"</formula>
    </cfRule>
  </conditionalFormatting>
  <conditionalFormatting sqref="L21">
    <cfRule type="cellIs" dxfId="131" priority="77" operator="equal">
      <formula>"Please Enter Info on Data Set # 1"</formula>
    </cfRule>
  </conditionalFormatting>
  <conditionalFormatting sqref="D21">
    <cfRule type="cellIs" dxfId="130" priority="76" operator="equal">
      <formula>""</formula>
    </cfRule>
  </conditionalFormatting>
  <conditionalFormatting sqref="L21">
    <cfRule type="cellIs" dxfId="129" priority="75" operator="equal">
      <formula>"Please Enter Info on Data Set # 1"</formula>
    </cfRule>
  </conditionalFormatting>
  <conditionalFormatting sqref="L21">
    <cfRule type="cellIs" dxfId="128" priority="74" operator="equal">
      <formula>"Please Enter Info on Data Set # 1"</formula>
    </cfRule>
  </conditionalFormatting>
  <conditionalFormatting sqref="D21">
    <cfRule type="cellIs" dxfId="127" priority="73" operator="equal">
      <formula>""</formula>
    </cfRule>
  </conditionalFormatting>
  <conditionalFormatting sqref="L21">
    <cfRule type="cellIs" dxfId="126" priority="72" operator="equal">
      <formula>"Please Enter Info on Data Set # 1"</formula>
    </cfRule>
  </conditionalFormatting>
  <conditionalFormatting sqref="L21">
    <cfRule type="cellIs" dxfId="125" priority="71" operator="equal">
      <formula>"Please Enter Info on Data Set # 1"</formula>
    </cfRule>
  </conditionalFormatting>
  <conditionalFormatting sqref="D21">
    <cfRule type="cellIs" dxfId="124" priority="70" operator="equal">
      <formula>""</formula>
    </cfRule>
  </conditionalFormatting>
  <conditionalFormatting sqref="L21">
    <cfRule type="cellIs" dxfId="123" priority="69" operator="equal">
      <formula>"Please Enter Info on Data Set # 1"</formula>
    </cfRule>
  </conditionalFormatting>
  <conditionalFormatting sqref="L21">
    <cfRule type="cellIs" dxfId="122" priority="68" operator="equal">
      <formula>"Please Enter Info on Data Set # 1"</formula>
    </cfRule>
  </conditionalFormatting>
  <conditionalFormatting sqref="D21">
    <cfRule type="cellIs" dxfId="121" priority="67" operator="equal">
      <formula>""</formula>
    </cfRule>
  </conditionalFormatting>
  <conditionalFormatting sqref="L21">
    <cfRule type="cellIs" dxfId="120" priority="66" operator="equal">
      <formula>"Please Enter Info on Data Set # 1"</formula>
    </cfRule>
  </conditionalFormatting>
  <conditionalFormatting sqref="L21">
    <cfRule type="cellIs" dxfId="119" priority="65" operator="equal">
      <formula>"Please Enter Info on Data Set # 1"</formula>
    </cfRule>
  </conditionalFormatting>
  <conditionalFormatting sqref="D21">
    <cfRule type="cellIs" dxfId="118" priority="64" operator="equal">
      <formula>""</formula>
    </cfRule>
  </conditionalFormatting>
  <conditionalFormatting sqref="L21">
    <cfRule type="cellIs" dxfId="117" priority="63" operator="equal">
      <formula>"Please Enter Info on Data Set # 1"</formula>
    </cfRule>
  </conditionalFormatting>
  <conditionalFormatting sqref="U7:W7">
    <cfRule type="cellIs" dxfId="116" priority="21" operator="notEqual">
      <formula>"OTHER"</formula>
    </cfRule>
  </conditionalFormatting>
  <conditionalFormatting sqref="L14">
    <cfRule type="expression" dxfId="115" priority="17">
      <formula>AND($C14&gt;0,$E14&gt;0,$F14&gt;0,$L14="",$F14&gt;$I14)</formula>
    </cfRule>
  </conditionalFormatting>
  <conditionalFormatting sqref="M14:S18">
    <cfRule type="expression" dxfId="114" priority="16">
      <formula>AND($C14&gt;0,$E14&gt;0,$F14&gt;0,$L14&gt;0,$M14="")</formula>
    </cfRule>
  </conditionalFormatting>
  <conditionalFormatting sqref="L15:L18">
    <cfRule type="expression" dxfId="113" priority="15">
      <formula>AND($C15&gt;0,$E15&gt;0,$F15&gt;0,$L15="")</formula>
    </cfRule>
  </conditionalFormatting>
  <conditionalFormatting sqref="E14:E18">
    <cfRule type="expression" dxfId="112" priority="14">
      <formula>AND($C14&gt;0,$E14="")</formula>
    </cfRule>
  </conditionalFormatting>
  <conditionalFormatting sqref="F14">
    <cfRule type="expression" dxfId="111" priority="12">
      <formula>AND($F14&lt;$I14,$F14&gt;0)</formula>
    </cfRule>
    <cfRule type="expression" dxfId="110" priority="13">
      <formula>AND($C14&gt;0,$E14&gt;0,$F14="")</formula>
    </cfRule>
  </conditionalFormatting>
  <conditionalFormatting sqref="F15:F18">
    <cfRule type="expression" dxfId="109" priority="10">
      <formula>AND($C15&gt;0,$E15&gt;0,$F15="")</formula>
    </cfRule>
  </conditionalFormatting>
  <conditionalFormatting sqref="F15:F18">
    <cfRule type="expression" dxfId="108" priority="9">
      <formula>AND($F15&lt;$I15,$F15&gt;0)</formula>
    </cfRule>
  </conditionalFormatting>
  <conditionalFormatting sqref="C14">
    <cfRule type="expression" dxfId="107" priority="6">
      <formula>$C$15&gt;0</formula>
    </cfRule>
    <cfRule type="expression" dxfId="106" priority="7">
      <formula>AND($C$4&lt;&gt;"",$L$21&lt;&gt;"Please Enter Info on Data Set # 1",$C$14="")</formula>
    </cfRule>
  </conditionalFormatting>
  <conditionalFormatting sqref="C15">
    <cfRule type="cellIs" dxfId="105" priority="4" operator="greaterThan">
      <formula>0</formula>
    </cfRule>
    <cfRule type="expression" dxfId="104" priority="5">
      <formula>OR(AND($C$4&lt;&gt;"",$L$21&lt;&gt;"Please Enter Info on Data Set # 1",$C$14=""),AND($C$14&gt;0,$E$14&gt;0,$F$14=""))</formula>
    </cfRule>
  </conditionalFormatting>
  <conditionalFormatting sqref="C15:C18">
    <cfRule type="expression" dxfId="103" priority="134">
      <formula>AND($D$21&gt;0,$C14&gt;0,$F14&gt;0,$D14&gt;0,$L14&gt;0,$M14&gt;0,$C15="")</formula>
    </cfRule>
  </conditionalFormatting>
  <conditionalFormatting sqref="C4:E4">
    <cfRule type="cellIs" dxfId="102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568"/>
  <sheetViews>
    <sheetView showRowColHeaders="0" zoomScale="70" zoomScaleNormal="70" zoomScalePageLayoutView="70" workbookViewId="0">
      <selection activeCell="C4" sqref="C4:E4"/>
    </sheetView>
  </sheetViews>
  <sheetFormatPr defaultColWidth="8.85546875" defaultRowHeight="15" x14ac:dyDescent="0.25"/>
  <cols>
    <col min="1" max="1" width="2.140625" style="11" customWidth="1"/>
    <col min="2" max="2" width="13.42578125" style="11" customWidth="1"/>
    <col min="3" max="3" width="11" style="11" customWidth="1"/>
    <col min="4" max="6" width="8.42578125" style="11" customWidth="1"/>
    <col min="7" max="8" width="8.42578125" style="11" hidden="1" customWidth="1"/>
    <col min="9" max="10" width="10.42578125" style="11" hidden="1" customWidth="1"/>
    <col min="11" max="11" width="10.7109375" style="11" hidden="1" customWidth="1"/>
    <col min="12" max="12" width="50" style="11" customWidth="1"/>
    <col min="13" max="19" width="7.140625" style="11" customWidth="1"/>
    <col min="20" max="20" width="1.42578125" style="11" customWidth="1"/>
    <col min="21" max="22" width="8.85546875" style="11"/>
    <col min="23" max="23" width="13.85546875" style="11" customWidth="1"/>
    <col min="24" max="26" width="8.85546875" style="11"/>
    <col min="27" max="28" width="8.85546875" style="17"/>
    <col min="29" max="16384" width="8.85546875" style="11"/>
  </cols>
  <sheetData>
    <row r="1" spans="1:28" s="18" customFormat="1" ht="15" customHeight="1" x14ac:dyDescent="0.25">
      <c r="A1" s="151" t="s">
        <v>63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U1" s="152" t="s">
        <v>57</v>
      </c>
      <c r="V1" s="152"/>
      <c r="W1" s="152"/>
      <c r="AA1" s="19" t="s">
        <v>151</v>
      </c>
      <c r="AB1" s="20"/>
    </row>
    <row r="2" spans="1:28" s="18" customFormat="1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U2" s="152"/>
      <c r="V2" s="152"/>
      <c r="W2" s="152"/>
      <c r="AA2" s="19" t="s">
        <v>152</v>
      </c>
      <c r="AB2" s="19" t="s">
        <v>152</v>
      </c>
    </row>
    <row r="3" spans="1:28" s="21" customFormat="1" ht="15.75" thickBot="1" x14ac:dyDescent="0.3">
      <c r="I3" s="21" t="s">
        <v>37</v>
      </c>
      <c r="J3" s="22">
        <f ca="1">TODAY()</f>
        <v>41755</v>
      </c>
      <c r="K3" s="21">
        <f ca="1">YEAR(J3)</f>
        <v>2014</v>
      </c>
      <c r="U3" s="203" t="s">
        <v>155</v>
      </c>
      <c r="V3" s="203"/>
      <c r="W3" s="203"/>
      <c r="AA3" s="17" t="s">
        <v>153</v>
      </c>
      <c r="AB3" s="17" t="s">
        <v>150</v>
      </c>
    </row>
    <row r="4" spans="1:28" s="21" customFormat="1" ht="21.75" customHeight="1" thickBot="1" x14ac:dyDescent="0.35">
      <c r="B4" s="23" t="s">
        <v>33</v>
      </c>
      <c r="C4" s="205"/>
      <c r="D4" s="206"/>
      <c r="E4" s="207"/>
      <c r="J4" s="21">
        <f>IF(C4="Reading",1,IF(C4="Writing",2,IF(C4="Spelling",3,IF(C4="Grammar and Punctuation",4,IF(C4="Numeracy",5,IF(C4="Other",6,100))))))</f>
        <v>100</v>
      </c>
      <c r="L4" s="23"/>
      <c r="M4" s="156"/>
      <c r="N4" s="157"/>
      <c r="O4" s="157"/>
      <c r="P4" s="157"/>
      <c r="Q4" s="157"/>
      <c r="R4" s="157"/>
      <c r="S4" s="157"/>
      <c r="U4" s="203"/>
      <c r="V4" s="203"/>
      <c r="W4" s="203"/>
      <c r="AA4" s="70" t="s">
        <v>150</v>
      </c>
      <c r="AB4" s="17" t="s">
        <v>125</v>
      </c>
    </row>
    <row r="5" spans="1:28" s="21" customFormat="1" ht="15" customHeight="1" thickBot="1" x14ac:dyDescent="0.3">
      <c r="B5" s="158" t="s">
        <v>40</v>
      </c>
      <c r="C5" s="25"/>
      <c r="D5" s="26"/>
      <c r="E5" s="26"/>
      <c r="F5" s="27"/>
      <c r="G5" s="27"/>
      <c r="H5" s="28"/>
      <c r="I5" s="159" t="s">
        <v>23</v>
      </c>
      <c r="J5" s="159" t="s">
        <v>38</v>
      </c>
      <c r="K5" s="159" t="s">
        <v>22</v>
      </c>
      <c r="U5" s="203"/>
      <c r="V5" s="203"/>
      <c r="W5" s="203"/>
      <c r="AA5" s="70" t="s">
        <v>124</v>
      </c>
      <c r="AB5" s="17" t="s">
        <v>130</v>
      </c>
    </row>
    <row r="6" spans="1:28" s="21" customFormat="1" ht="22.5" customHeight="1" thickBot="1" x14ac:dyDescent="0.4">
      <c r="B6" s="158"/>
      <c r="C6" s="45" t="str">
        <f>IF(H14="","",IF(H18=0,0,H18))</f>
        <v/>
      </c>
      <c r="D6" s="27"/>
      <c r="E6" s="27"/>
      <c r="F6" s="27"/>
      <c r="G6" s="27"/>
      <c r="H6" s="159" t="s">
        <v>39</v>
      </c>
      <c r="I6" s="159"/>
      <c r="J6" s="159"/>
      <c r="K6" s="159"/>
      <c r="L6" s="23"/>
      <c r="P6" s="29"/>
      <c r="Q6" s="30"/>
      <c r="U6" s="204"/>
      <c r="V6" s="204"/>
      <c r="W6" s="204"/>
      <c r="AA6" s="70" t="s">
        <v>125</v>
      </c>
      <c r="AB6" s="17" t="s">
        <v>129</v>
      </c>
    </row>
    <row r="7" spans="1:28" s="21" customFormat="1" ht="22.5" customHeight="1" thickBot="1" x14ac:dyDescent="0.4">
      <c r="B7" s="31"/>
      <c r="C7" s="32"/>
      <c r="D7" s="27"/>
      <c r="E7" s="27"/>
      <c r="F7" s="27"/>
      <c r="G7" s="27"/>
      <c r="H7" s="159"/>
      <c r="I7" s="159"/>
      <c r="J7" s="159"/>
      <c r="K7" s="159"/>
      <c r="L7" s="23"/>
      <c r="P7" s="29"/>
      <c r="Q7" s="30"/>
      <c r="U7" s="212" t="s">
        <v>154</v>
      </c>
      <c r="V7" s="213"/>
      <c r="W7" s="214"/>
      <c r="AA7" s="70" t="s">
        <v>131</v>
      </c>
      <c r="AB7" s="17" t="s">
        <v>127</v>
      </c>
    </row>
    <row r="8" spans="1:28" s="21" customFormat="1" ht="22.5" customHeight="1" thickBot="1" x14ac:dyDescent="0.4">
      <c r="B8" s="31"/>
      <c r="C8" s="32"/>
      <c r="D8" s="162" t="s">
        <v>52</v>
      </c>
      <c r="E8" s="162" t="s">
        <v>54</v>
      </c>
      <c r="F8" s="164" t="s">
        <v>55</v>
      </c>
      <c r="G8" s="48"/>
      <c r="H8" s="159"/>
      <c r="I8" s="159"/>
      <c r="J8" s="159"/>
      <c r="K8" s="159"/>
      <c r="L8" s="23"/>
      <c r="P8" s="29"/>
      <c r="Q8" s="30"/>
      <c r="U8" s="161"/>
      <c r="V8" s="161"/>
      <c r="W8" s="161"/>
      <c r="AA8" s="70" t="s">
        <v>130</v>
      </c>
      <c r="AB8" s="38" t="s">
        <v>147</v>
      </c>
    </row>
    <row r="9" spans="1:28" s="21" customFormat="1" ht="30" customHeight="1" thickBot="1" x14ac:dyDescent="0.4">
      <c r="B9" s="31"/>
      <c r="C9" s="32"/>
      <c r="D9" s="162"/>
      <c r="E9" s="162"/>
      <c r="F9" s="164"/>
      <c r="G9" s="48"/>
      <c r="H9" s="159"/>
      <c r="I9" s="159"/>
      <c r="J9" s="159"/>
      <c r="K9" s="159"/>
      <c r="L9" s="23"/>
      <c r="P9" s="29"/>
      <c r="Q9" s="30"/>
      <c r="U9" s="165" t="s">
        <v>24</v>
      </c>
      <c r="V9" s="166"/>
      <c r="W9" s="167"/>
      <c r="AA9" s="70" t="s">
        <v>128</v>
      </c>
      <c r="AB9" s="38" t="s">
        <v>145</v>
      </c>
    </row>
    <row r="10" spans="1:28" s="21" customFormat="1" ht="30" customHeight="1" x14ac:dyDescent="0.35">
      <c r="B10" s="31"/>
      <c r="C10" s="164" t="s">
        <v>31</v>
      </c>
      <c r="D10" s="162"/>
      <c r="E10" s="162"/>
      <c r="F10" s="164"/>
      <c r="G10" s="48"/>
      <c r="H10" s="159"/>
      <c r="I10" s="159"/>
      <c r="J10" s="159"/>
      <c r="K10" s="159"/>
      <c r="L10" s="23"/>
      <c r="P10" s="29"/>
      <c r="Q10" s="30"/>
      <c r="U10" s="168" t="s">
        <v>41</v>
      </c>
      <c r="V10" s="169"/>
      <c r="W10" s="170"/>
      <c r="AA10" s="17" t="s">
        <v>129</v>
      </c>
      <c r="AB10" s="38" t="s">
        <v>148</v>
      </c>
    </row>
    <row r="11" spans="1:28" s="21" customFormat="1" ht="30" customHeight="1" x14ac:dyDescent="0.25">
      <c r="C11" s="164"/>
      <c r="D11" s="162"/>
      <c r="E11" s="162"/>
      <c r="F11" s="164"/>
      <c r="G11" s="48"/>
      <c r="H11" s="159"/>
      <c r="I11" s="159"/>
      <c r="J11" s="159"/>
      <c r="K11" s="159"/>
      <c r="U11" s="171" t="s">
        <v>51</v>
      </c>
      <c r="V11" s="172"/>
      <c r="W11" s="173"/>
      <c r="AA11" s="17" t="s">
        <v>126</v>
      </c>
      <c r="AB11" s="17" t="str">
        <f>U7</f>
        <v>OTHER</v>
      </c>
    </row>
    <row r="12" spans="1:28" s="21" customFormat="1" ht="30" customHeight="1" thickBot="1" x14ac:dyDescent="0.35">
      <c r="C12" s="164"/>
      <c r="D12" s="162"/>
      <c r="E12" s="162"/>
      <c r="F12" s="164"/>
      <c r="G12" s="48"/>
      <c r="H12" s="159"/>
      <c r="I12" s="159"/>
      <c r="J12" s="159"/>
      <c r="K12" s="159"/>
      <c r="L12" s="174" t="s">
        <v>36</v>
      </c>
      <c r="M12" s="175"/>
      <c r="N12" s="175"/>
      <c r="O12" s="175"/>
      <c r="P12" s="175"/>
      <c r="Q12" s="175"/>
      <c r="R12" s="175"/>
      <c r="S12" s="176"/>
      <c r="U12" s="177" t="s">
        <v>42</v>
      </c>
      <c r="V12" s="178"/>
      <c r="W12" s="179"/>
      <c r="AA12" s="17" t="s">
        <v>127</v>
      </c>
    </row>
    <row r="13" spans="1:28" s="21" customFormat="1" ht="30" customHeight="1" x14ac:dyDescent="0.3">
      <c r="C13" s="163"/>
      <c r="D13" s="163"/>
      <c r="E13" s="163"/>
      <c r="F13" s="163"/>
      <c r="G13" s="49"/>
      <c r="H13" s="159"/>
      <c r="I13" s="160"/>
      <c r="J13" s="160"/>
      <c r="K13" s="160"/>
      <c r="L13" s="33" t="s">
        <v>53</v>
      </c>
      <c r="M13" s="180" t="s">
        <v>56</v>
      </c>
      <c r="N13" s="180"/>
      <c r="O13" s="180"/>
      <c r="P13" s="180"/>
      <c r="Q13" s="180"/>
      <c r="R13" s="180"/>
      <c r="S13" s="181"/>
      <c r="U13" s="50" t="s">
        <v>43</v>
      </c>
      <c r="V13" s="51"/>
      <c r="W13" s="52" t="str">
        <f>IF('Set1'!C4="","",'Set1'!C4)</f>
        <v>Gen. Numeracy - Adaptive</v>
      </c>
      <c r="AA13" s="17" t="s">
        <v>146</v>
      </c>
      <c r="AB13" s="17"/>
    </row>
    <row r="14" spans="1:28" s="34" customFormat="1" ht="30" customHeight="1" x14ac:dyDescent="0.2">
      <c r="B14" s="35" t="s">
        <v>32</v>
      </c>
      <c r="C14" s="44"/>
      <c r="D14" s="41" t="str">
        <f>IF(OR($D$21="",$C14=""),"",IF(AND(C14="",C15&gt;0),D15-1.25,VLOOKUP($D$21-($K$3-$J14),'VELS STANDARDS'!$A$1:$M$12,K14+1,FALSE)))</f>
        <v/>
      </c>
      <c r="E14" s="42"/>
      <c r="F14" s="43"/>
      <c r="G14" s="79"/>
      <c r="H14" s="36" t="str">
        <f>IF(OR(E15="",E14=""),"",E15-E14)</f>
        <v/>
      </c>
      <c r="I14" s="37" t="str">
        <f>IF(E14="","",E14+0.125)</f>
        <v/>
      </c>
      <c r="J14" s="37">
        <f>YEAR(C14)</f>
        <v>1900</v>
      </c>
      <c r="K14" s="37" t="str">
        <f>IF(C14="","",MONTH(C14))</f>
        <v/>
      </c>
      <c r="L14" s="110"/>
      <c r="M14" s="209"/>
      <c r="N14" s="210"/>
      <c r="O14" s="210"/>
      <c r="P14" s="210"/>
      <c r="Q14" s="210"/>
      <c r="R14" s="210"/>
      <c r="S14" s="211"/>
      <c r="U14" s="59" t="s">
        <v>44</v>
      </c>
      <c r="V14" s="60"/>
      <c r="W14" s="61" t="str">
        <f>IF('Set2'!C4="","",'Set2'!C4)</f>
        <v/>
      </c>
      <c r="AA14" s="38" t="s">
        <v>147</v>
      </c>
    </row>
    <row r="15" spans="1:28" s="34" customFormat="1" ht="30" customHeight="1" x14ac:dyDescent="0.2">
      <c r="B15" s="35" t="s">
        <v>0</v>
      </c>
      <c r="C15" s="44"/>
      <c r="D15" s="41" t="e">
        <f>IF(OR($D$21="",$C15=""),D14+0.125,VLOOKUP($D$21-($K$3-$J15),'VELS STANDARDS'!$A$1:$M$12,K15+1,FALSE))</f>
        <v>#VALUE!</v>
      </c>
      <c r="E15" s="42"/>
      <c r="F15" s="43"/>
      <c r="G15" s="79"/>
      <c r="H15" s="36" t="str">
        <f t="shared" ref="H15:H17" si="0">IF(OR(E16="",E15=""),"",E16-E15)</f>
        <v/>
      </c>
      <c r="I15" s="37" t="str">
        <f t="shared" ref="I15:I18" si="1">IF(E15="","",E15+0.125)</f>
        <v/>
      </c>
      <c r="J15" s="37">
        <f t="shared" ref="J15:J18" si="2">YEAR(C15)</f>
        <v>1900</v>
      </c>
      <c r="K15" s="37" t="str">
        <f t="shared" ref="K15:K18" si="3">IF(C15="","",MONTH(C15))</f>
        <v/>
      </c>
      <c r="L15" s="110"/>
      <c r="M15" s="208"/>
      <c r="N15" s="208"/>
      <c r="O15" s="208"/>
      <c r="P15" s="208"/>
      <c r="Q15" s="208"/>
      <c r="R15" s="208"/>
      <c r="S15" s="208"/>
      <c r="U15" s="59" t="s">
        <v>45</v>
      </c>
      <c r="V15" s="60"/>
      <c r="W15" s="61" t="str">
        <f>IF('Set3'!C4="","",'Set3'!C4)</f>
        <v/>
      </c>
      <c r="AA15" s="38" t="s">
        <v>144</v>
      </c>
      <c r="AB15" s="38"/>
    </row>
    <row r="16" spans="1:28" s="34" customFormat="1" ht="30" customHeight="1" x14ac:dyDescent="0.2">
      <c r="B16" s="35" t="s">
        <v>1</v>
      </c>
      <c r="C16" s="44"/>
      <c r="D16" s="41" t="e">
        <f>IF(OR($D$21="",$C16=""),D15+0.125,VLOOKUP($D$21-($K$3-$J16),'VELS STANDARDS'!$A$1:$M$12,K16+1,FALSE))</f>
        <v>#VALUE!</v>
      </c>
      <c r="E16" s="42"/>
      <c r="F16" s="43"/>
      <c r="G16" s="79"/>
      <c r="H16" s="36" t="str">
        <f t="shared" si="0"/>
        <v/>
      </c>
      <c r="I16" s="37" t="str">
        <f t="shared" si="1"/>
        <v/>
      </c>
      <c r="J16" s="37">
        <f t="shared" si="2"/>
        <v>1900</v>
      </c>
      <c r="K16" s="37" t="str">
        <f t="shared" si="3"/>
        <v/>
      </c>
      <c r="L16" s="110"/>
      <c r="M16" s="208"/>
      <c r="N16" s="208"/>
      <c r="O16" s="208"/>
      <c r="P16" s="208"/>
      <c r="Q16" s="208"/>
      <c r="R16" s="208"/>
      <c r="S16" s="208"/>
      <c r="U16" s="59" t="s">
        <v>46</v>
      </c>
      <c r="V16" s="60"/>
      <c r="W16" s="61" t="str">
        <f>IF('Set4'!C4="","",'Set4'!C4)</f>
        <v/>
      </c>
      <c r="AA16" s="38" t="s">
        <v>145</v>
      </c>
    </row>
    <row r="17" spans="2:28" s="34" customFormat="1" ht="30" customHeight="1" x14ac:dyDescent="0.2">
      <c r="B17" s="35" t="s">
        <v>2</v>
      </c>
      <c r="C17" s="44"/>
      <c r="D17" s="41" t="e">
        <f>IF(OR($D$21="",$C17=""),D16+0.125,VLOOKUP($D$21-($K$3-$J17),'VELS STANDARDS'!$A$1:$M$12,K17+1,FALSE))</f>
        <v>#VALUE!</v>
      </c>
      <c r="E17" s="42"/>
      <c r="F17" s="43"/>
      <c r="G17" s="79"/>
      <c r="H17" s="36" t="str">
        <f t="shared" si="0"/>
        <v/>
      </c>
      <c r="I17" s="37" t="str">
        <f t="shared" si="1"/>
        <v/>
      </c>
      <c r="J17" s="37">
        <f t="shared" si="2"/>
        <v>1900</v>
      </c>
      <c r="K17" s="37" t="str">
        <f t="shared" si="3"/>
        <v/>
      </c>
      <c r="L17" s="110"/>
      <c r="M17" s="208"/>
      <c r="N17" s="208"/>
      <c r="O17" s="208"/>
      <c r="P17" s="208"/>
      <c r="Q17" s="208"/>
      <c r="R17" s="208"/>
      <c r="S17" s="208"/>
      <c r="U17" s="59" t="s">
        <v>47</v>
      </c>
      <c r="V17" s="60"/>
      <c r="W17" s="61" t="str">
        <f>IF('Set5'!C4="","",'Set5'!C4)</f>
        <v/>
      </c>
      <c r="AA17" s="38" t="s">
        <v>149</v>
      </c>
      <c r="AB17" s="38"/>
    </row>
    <row r="18" spans="2:28" s="34" customFormat="1" ht="30" customHeight="1" thickBot="1" x14ac:dyDescent="0.25">
      <c r="B18" s="35" t="s">
        <v>3</v>
      </c>
      <c r="C18" s="44"/>
      <c r="D18" s="41" t="e">
        <f>IF(OR($D$21="",$C18=""),D17+0.125,VLOOKUP($D$21-($K$3-$J18),'VELS STANDARDS'!$A$1:$M$12,K18+1,FALSE))</f>
        <v>#VALUE!</v>
      </c>
      <c r="E18" s="42"/>
      <c r="F18" s="43"/>
      <c r="G18" s="79"/>
      <c r="H18" s="36" t="e">
        <f>AVERAGE(H14:H17)</f>
        <v>#DIV/0!</v>
      </c>
      <c r="I18" s="37" t="str">
        <f t="shared" si="1"/>
        <v/>
      </c>
      <c r="J18" s="37">
        <f t="shared" si="2"/>
        <v>1900</v>
      </c>
      <c r="K18" s="37" t="str">
        <f t="shared" si="3"/>
        <v/>
      </c>
      <c r="L18" s="110"/>
      <c r="M18" s="208"/>
      <c r="N18" s="208"/>
      <c r="O18" s="208"/>
      <c r="P18" s="208"/>
      <c r="Q18" s="208"/>
      <c r="R18" s="208"/>
      <c r="S18" s="208"/>
      <c r="U18" s="62" t="s">
        <v>48</v>
      </c>
      <c r="V18" s="63"/>
      <c r="W18" s="64" t="str">
        <f>IF('Set6'!C4="","",'Set6'!C4)</f>
        <v/>
      </c>
      <c r="AA18" s="38" t="s">
        <v>148</v>
      </c>
    </row>
    <row r="19" spans="2:28" s="21" customFormat="1" ht="30" customHeight="1" thickBot="1" x14ac:dyDescent="0.3">
      <c r="U19" s="215" t="s">
        <v>157</v>
      </c>
      <c r="V19" s="216"/>
      <c r="W19" s="217"/>
      <c r="AA19" s="17"/>
    </row>
    <row r="20" spans="2:28" s="21" customFormat="1" ht="15.75" thickBot="1" x14ac:dyDescent="0.3">
      <c r="U20" s="39"/>
      <c r="V20" s="39"/>
      <c r="W20" s="39"/>
      <c r="AA20" s="17" t="str">
        <f>U7</f>
        <v>OTHER</v>
      </c>
      <c r="AB20" s="17"/>
    </row>
    <row r="21" spans="2:28" s="21" customFormat="1" ht="26.25" customHeight="1" thickBot="1" x14ac:dyDescent="0.3">
      <c r="C21" s="23" t="s">
        <v>50</v>
      </c>
      <c r="D21" s="77">
        <f>IF('Set1'!D21="","",'Set1'!D21)</f>
        <v>7</v>
      </c>
      <c r="F21" s="23" t="s">
        <v>49</v>
      </c>
      <c r="G21" s="23"/>
      <c r="L21" s="78" t="str">
        <f>IF('Set1'!L21&gt;0,'Set1'!L21,"Please Enter Info on Data Set # 1")</f>
        <v>Christine Tate</v>
      </c>
      <c r="M21" s="191"/>
      <c r="N21" s="191"/>
      <c r="O21" s="191"/>
      <c r="P21" s="191"/>
      <c r="Q21" s="191"/>
      <c r="R21" s="191"/>
      <c r="S21" s="191"/>
      <c r="U21" s="187" t="s">
        <v>68</v>
      </c>
      <c r="V21" s="188"/>
      <c r="W21" s="189"/>
      <c r="AA21" s="17"/>
      <c r="AB21" s="17"/>
    </row>
    <row r="22" spans="2:28" s="21" customFormat="1" ht="21.75" thickBot="1" x14ac:dyDescent="0.3">
      <c r="M22" s="39"/>
      <c r="N22" s="39"/>
      <c r="O22" s="39"/>
      <c r="P22" s="186"/>
      <c r="Q22" s="186"/>
      <c r="R22" s="190"/>
      <c r="S22" s="190"/>
      <c r="U22" s="192" t="s">
        <v>64</v>
      </c>
      <c r="V22" s="193"/>
      <c r="W22" s="194"/>
      <c r="AA22" s="17">
        <f>C8</f>
        <v>0</v>
      </c>
      <c r="AB22" s="17" t="str">
        <f>D8</f>
        <v>My EXPECTED Score</v>
      </c>
    </row>
    <row r="23" spans="2:28" s="21" customFormat="1" x14ac:dyDescent="0.25">
      <c r="B23" s="195" t="s">
        <v>27</v>
      </c>
      <c r="C23" s="195"/>
      <c r="D23" s="196"/>
      <c r="E23" s="197" t="str">
        <f>IF(C4="","Please select a DATA TYPE (Purple Box)",IF(D21="","Please enter your YEAR LEVEL (Purple Box)",IF(L21="","Please enter your NAME (Purple Box)",IF(C14="","Please enter the date of your last test.  If unsure enter the date of your test in the appropriate term box","Enter data in the purple boxes or ask your teacher/advisor about what to do next"))))</f>
        <v>Please select a DATA TYPE (Purple Box)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9"/>
      <c r="AA23" s="17" t="str">
        <f>D8</f>
        <v>My EXPECTED Score</v>
      </c>
      <c r="AB23" s="17" t="str">
        <f>E8</f>
        <v>My ACTUAL Score</v>
      </c>
    </row>
    <row r="24" spans="2:28" s="21" customFormat="1" ht="15.75" thickBot="1" x14ac:dyDescent="0.3">
      <c r="B24" s="195"/>
      <c r="C24" s="195"/>
      <c r="D24" s="196"/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2"/>
      <c r="AA24" s="17" t="str">
        <f>E8</f>
        <v>My ACTUAL Score</v>
      </c>
      <c r="AB24" s="17" t="str">
        <f>F8</f>
        <v>My GOAL Score</v>
      </c>
    </row>
    <row r="25" spans="2:28" s="21" customFormat="1" x14ac:dyDescent="0.25">
      <c r="M25" s="39"/>
      <c r="N25" s="39"/>
      <c r="O25" s="39"/>
      <c r="P25" s="186"/>
      <c r="Q25" s="186"/>
      <c r="R25" s="39"/>
      <c r="S25" s="39"/>
      <c r="AA25" s="17"/>
      <c r="AB25" s="17"/>
    </row>
    <row r="26" spans="2:28" s="21" customFormat="1" x14ac:dyDescent="0.25">
      <c r="M26" s="39"/>
      <c r="N26" s="39"/>
      <c r="O26" s="39"/>
      <c r="P26" s="186"/>
      <c r="Q26" s="186"/>
      <c r="R26" s="39"/>
      <c r="S26" s="39"/>
      <c r="AA26" s="17"/>
      <c r="AB26" s="17"/>
    </row>
    <row r="27" spans="2:28" s="21" customFormat="1" x14ac:dyDescent="0.25">
      <c r="M27" s="39"/>
      <c r="N27" s="39"/>
      <c r="O27" s="39"/>
      <c r="P27" s="186"/>
      <c r="Q27" s="186"/>
      <c r="R27" s="39"/>
      <c r="S27" s="39"/>
      <c r="AA27" s="17"/>
      <c r="AB27" s="17"/>
    </row>
    <row r="28" spans="2:28" s="21" customFormat="1" x14ac:dyDescent="0.25">
      <c r="AA28" s="17"/>
      <c r="AB28" s="17"/>
    </row>
    <row r="29" spans="2:28" s="21" customFormat="1" x14ac:dyDescent="0.25">
      <c r="AA29" s="17"/>
      <c r="AB29" s="17"/>
    </row>
    <row r="30" spans="2:28" s="21" customFormat="1" x14ac:dyDescent="0.25">
      <c r="AA30" s="17"/>
      <c r="AB30" s="17"/>
    </row>
    <row r="31" spans="2:28" s="21" customFormat="1" x14ac:dyDescent="0.25">
      <c r="AA31" s="17"/>
      <c r="AB31" s="17"/>
    </row>
    <row r="32" spans="2:28" s="21" customFormat="1" x14ac:dyDescent="0.25">
      <c r="AA32" s="17"/>
      <c r="AB32" s="17"/>
    </row>
    <row r="33" spans="27:28" s="21" customFormat="1" x14ac:dyDescent="0.25">
      <c r="AA33" s="17"/>
      <c r="AB33" s="17"/>
    </row>
    <row r="34" spans="27:28" s="21" customFormat="1" x14ac:dyDescent="0.25">
      <c r="AA34" s="17"/>
      <c r="AB34" s="17"/>
    </row>
    <row r="35" spans="27:28" s="21" customFormat="1" x14ac:dyDescent="0.25">
      <c r="AA35" s="17"/>
      <c r="AB35" s="17"/>
    </row>
    <row r="36" spans="27:28" s="21" customFormat="1" x14ac:dyDescent="0.25">
      <c r="AA36" s="17"/>
      <c r="AB36" s="17"/>
    </row>
    <row r="37" spans="27:28" s="21" customFormat="1" x14ac:dyDescent="0.25">
      <c r="AA37" s="17"/>
      <c r="AB37" s="17"/>
    </row>
    <row r="38" spans="27:28" s="21" customFormat="1" x14ac:dyDescent="0.25">
      <c r="AA38" s="17"/>
      <c r="AB38" s="17"/>
    </row>
    <row r="39" spans="27:28" s="21" customFormat="1" x14ac:dyDescent="0.25">
      <c r="AA39" s="17"/>
      <c r="AB39" s="17"/>
    </row>
    <row r="40" spans="27:28" s="21" customFormat="1" x14ac:dyDescent="0.25">
      <c r="AA40" s="17"/>
      <c r="AB40" s="17"/>
    </row>
    <row r="41" spans="27:28" s="21" customFormat="1" x14ac:dyDescent="0.25">
      <c r="AA41" s="17"/>
      <c r="AB41" s="17"/>
    </row>
    <row r="42" spans="27:28" s="21" customFormat="1" x14ac:dyDescent="0.25">
      <c r="AA42" s="17"/>
      <c r="AB42" s="17"/>
    </row>
    <row r="43" spans="27:28" s="21" customFormat="1" x14ac:dyDescent="0.25">
      <c r="AA43" s="17"/>
      <c r="AB43" s="17"/>
    </row>
    <row r="44" spans="27:28" s="21" customFormat="1" x14ac:dyDescent="0.25">
      <c r="AA44" s="17"/>
      <c r="AB44" s="17"/>
    </row>
    <row r="45" spans="27:28" s="21" customFormat="1" x14ac:dyDescent="0.25">
      <c r="AA45" s="17"/>
      <c r="AB45" s="17"/>
    </row>
    <row r="46" spans="27:28" s="21" customFormat="1" x14ac:dyDescent="0.25">
      <c r="AA46" s="17"/>
      <c r="AB46" s="17"/>
    </row>
    <row r="47" spans="27:28" s="21" customFormat="1" x14ac:dyDescent="0.25">
      <c r="AA47" s="17"/>
      <c r="AB47" s="17"/>
    </row>
    <row r="48" spans="27:28" s="21" customFormat="1" x14ac:dyDescent="0.25">
      <c r="AA48" s="17"/>
      <c r="AB48" s="17"/>
    </row>
    <row r="49" spans="27:28" s="21" customFormat="1" x14ac:dyDescent="0.25">
      <c r="AA49" s="17"/>
      <c r="AB49" s="17"/>
    </row>
    <row r="50" spans="27:28" s="21" customFormat="1" x14ac:dyDescent="0.25">
      <c r="AA50" s="17"/>
      <c r="AB50" s="17"/>
    </row>
    <row r="51" spans="27:28" s="21" customFormat="1" x14ac:dyDescent="0.25">
      <c r="AA51" s="17"/>
      <c r="AB51" s="17"/>
    </row>
    <row r="52" spans="27:28" s="21" customFormat="1" x14ac:dyDescent="0.25">
      <c r="AA52" s="17"/>
      <c r="AB52" s="17"/>
    </row>
    <row r="53" spans="27:28" s="21" customFormat="1" x14ac:dyDescent="0.25">
      <c r="AA53" s="17"/>
      <c r="AB53" s="17"/>
    </row>
    <row r="54" spans="27:28" s="21" customFormat="1" x14ac:dyDescent="0.25">
      <c r="AA54" s="17"/>
      <c r="AB54" s="17"/>
    </row>
    <row r="55" spans="27:28" s="21" customFormat="1" x14ac:dyDescent="0.25">
      <c r="AA55" s="17"/>
      <c r="AB55" s="17"/>
    </row>
    <row r="56" spans="27:28" s="21" customFormat="1" x14ac:dyDescent="0.25">
      <c r="AA56" s="17"/>
      <c r="AB56" s="17"/>
    </row>
    <row r="57" spans="27:28" s="21" customFormat="1" x14ac:dyDescent="0.25">
      <c r="AA57" s="17"/>
      <c r="AB57" s="17"/>
    </row>
    <row r="58" spans="27:28" s="21" customFormat="1" x14ac:dyDescent="0.25">
      <c r="AA58" s="17"/>
      <c r="AB58" s="17"/>
    </row>
    <row r="59" spans="27:28" s="21" customFormat="1" x14ac:dyDescent="0.25">
      <c r="AA59" s="17"/>
      <c r="AB59" s="17"/>
    </row>
    <row r="60" spans="27:28" s="21" customFormat="1" x14ac:dyDescent="0.25">
      <c r="AA60" s="17"/>
      <c r="AB60" s="17"/>
    </row>
    <row r="61" spans="27:28" s="21" customFormat="1" x14ac:dyDescent="0.25">
      <c r="AA61" s="17"/>
      <c r="AB61" s="17"/>
    </row>
    <row r="62" spans="27:28" s="21" customFormat="1" x14ac:dyDescent="0.25">
      <c r="AA62" s="17"/>
      <c r="AB62" s="17"/>
    </row>
    <row r="63" spans="27:28" s="21" customFormat="1" x14ac:dyDescent="0.25">
      <c r="AA63" s="17"/>
      <c r="AB63" s="17"/>
    </row>
    <row r="64" spans="27:28" s="21" customFormat="1" x14ac:dyDescent="0.25">
      <c r="AA64" s="17"/>
      <c r="AB64" s="17"/>
    </row>
    <row r="65" spans="27:28" s="21" customFormat="1" x14ac:dyDescent="0.25">
      <c r="AA65" s="17"/>
      <c r="AB65" s="17"/>
    </row>
    <row r="66" spans="27:28" s="21" customFormat="1" x14ac:dyDescent="0.25">
      <c r="AA66" s="17"/>
      <c r="AB66" s="17"/>
    </row>
    <row r="67" spans="27:28" s="21" customFormat="1" x14ac:dyDescent="0.25">
      <c r="AA67" s="17"/>
      <c r="AB67" s="17"/>
    </row>
    <row r="68" spans="27:28" s="21" customFormat="1" x14ac:dyDescent="0.25">
      <c r="AA68" s="17"/>
      <c r="AB68" s="17"/>
    </row>
    <row r="69" spans="27:28" s="21" customFormat="1" x14ac:dyDescent="0.25">
      <c r="AA69" s="17"/>
      <c r="AB69" s="17"/>
    </row>
    <row r="70" spans="27:28" s="21" customFormat="1" x14ac:dyDescent="0.25">
      <c r="AA70" s="17"/>
      <c r="AB70" s="17"/>
    </row>
    <row r="71" spans="27:28" s="21" customFormat="1" x14ac:dyDescent="0.25">
      <c r="AA71" s="17"/>
      <c r="AB71" s="17"/>
    </row>
    <row r="72" spans="27:28" s="21" customFormat="1" x14ac:dyDescent="0.25">
      <c r="AA72" s="17"/>
      <c r="AB72" s="17"/>
    </row>
    <row r="73" spans="27:28" s="21" customFormat="1" x14ac:dyDescent="0.25">
      <c r="AA73" s="17"/>
      <c r="AB73" s="17"/>
    </row>
    <row r="74" spans="27:28" s="21" customFormat="1" x14ac:dyDescent="0.25">
      <c r="AA74" s="17"/>
      <c r="AB74" s="17"/>
    </row>
    <row r="75" spans="27:28" s="21" customFormat="1" x14ac:dyDescent="0.25">
      <c r="AA75" s="17"/>
      <c r="AB75" s="17"/>
    </row>
    <row r="76" spans="27:28" s="21" customFormat="1" x14ac:dyDescent="0.25">
      <c r="AA76" s="17"/>
      <c r="AB76" s="17"/>
    </row>
    <row r="77" spans="27:28" s="21" customFormat="1" x14ac:dyDescent="0.25">
      <c r="AA77" s="17"/>
      <c r="AB77" s="17"/>
    </row>
    <row r="78" spans="27:28" s="21" customFormat="1" x14ac:dyDescent="0.25">
      <c r="AA78" s="17"/>
      <c r="AB78" s="17"/>
    </row>
    <row r="79" spans="27:28" s="21" customFormat="1" x14ac:dyDescent="0.25">
      <c r="AA79" s="17"/>
      <c r="AB79" s="17"/>
    </row>
    <row r="80" spans="27:28" s="21" customFormat="1" x14ac:dyDescent="0.25">
      <c r="AA80" s="17"/>
      <c r="AB80" s="17"/>
    </row>
    <row r="81" spans="27:28" s="21" customFormat="1" x14ac:dyDescent="0.25">
      <c r="AA81" s="17"/>
      <c r="AB81" s="17"/>
    </row>
    <row r="82" spans="27:28" s="21" customFormat="1" x14ac:dyDescent="0.25">
      <c r="AA82" s="17"/>
      <c r="AB82" s="17"/>
    </row>
    <row r="83" spans="27:28" s="21" customFormat="1" x14ac:dyDescent="0.25">
      <c r="AA83" s="17"/>
      <c r="AB83" s="17"/>
    </row>
    <row r="84" spans="27:28" s="21" customFormat="1" x14ac:dyDescent="0.25">
      <c r="AA84" s="17"/>
      <c r="AB84" s="17"/>
    </row>
    <row r="85" spans="27:28" s="21" customFormat="1" x14ac:dyDescent="0.25">
      <c r="AA85" s="17"/>
      <c r="AB85" s="17"/>
    </row>
    <row r="86" spans="27:28" s="21" customFormat="1" x14ac:dyDescent="0.25">
      <c r="AA86" s="17"/>
      <c r="AB86" s="17"/>
    </row>
    <row r="87" spans="27:28" s="21" customFormat="1" x14ac:dyDescent="0.25">
      <c r="AA87" s="17"/>
      <c r="AB87" s="17"/>
    </row>
    <row r="88" spans="27:28" s="21" customFormat="1" x14ac:dyDescent="0.25">
      <c r="AA88" s="17"/>
      <c r="AB88" s="17"/>
    </row>
    <row r="89" spans="27:28" s="21" customFormat="1" x14ac:dyDescent="0.25">
      <c r="AA89" s="17"/>
      <c r="AB89" s="17"/>
    </row>
    <row r="90" spans="27:28" s="21" customFormat="1" x14ac:dyDescent="0.25">
      <c r="AA90" s="17"/>
      <c r="AB90" s="17"/>
    </row>
    <row r="91" spans="27:28" s="21" customFormat="1" x14ac:dyDescent="0.25">
      <c r="AA91" s="17"/>
      <c r="AB91" s="17"/>
    </row>
    <row r="92" spans="27:28" s="21" customFormat="1" x14ac:dyDescent="0.25">
      <c r="AA92" s="17"/>
      <c r="AB92" s="17"/>
    </row>
    <row r="93" spans="27:28" s="21" customFormat="1" x14ac:dyDescent="0.25">
      <c r="AA93" s="17"/>
      <c r="AB93" s="17"/>
    </row>
    <row r="94" spans="27:28" s="21" customFormat="1" x14ac:dyDescent="0.25">
      <c r="AA94" s="17"/>
      <c r="AB94" s="17"/>
    </row>
    <row r="95" spans="27:28" s="21" customFormat="1" x14ac:dyDescent="0.25">
      <c r="AA95" s="17"/>
      <c r="AB95" s="17"/>
    </row>
    <row r="96" spans="27:28" s="21" customFormat="1" x14ac:dyDescent="0.25">
      <c r="AA96" s="17"/>
      <c r="AB96" s="17"/>
    </row>
    <row r="97" spans="27:28" s="21" customFormat="1" x14ac:dyDescent="0.25">
      <c r="AA97" s="17"/>
      <c r="AB97" s="17"/>
    </row>
    <row r="98" spans="27:28" s="21" customFormat="1" x14ac:dyDescent="0.25">
      <c r="AA98" s="17"/>
      <c r="AB98" s="17"/>
    </row>
    <row r="99" spans="27:28" s="21" customFormat="1" x14ac:dyDescent="0.25">
      <c r="AA99" s="17"/>
      <c r="AB99" s="17"/>
    </row>
    <row r="100" spans="27:28" s="21" customFormat="1" x14ac:dyDescent="0.25">
      <c r="AA100" s="17"/>
      <c r="AB100" s="17"/>
    </row>
    <row r="101" spans="27:28" s="21" customFormat="1" x14ac:dyDescent="0.25">
      <c r="AA101" s="17"/>
      <c r="AB101" s="17"/>
    </row>
    <row r="102" spans="27:28" s="21" customFormat="1" x14ac:dyDescent="0.25">
      <c r="AA102" s="17"/>
      <c r="AB102" s="17"/>
    </row>
    <row r="103" spans="27:28" s="21" customFormat="1" x14ac:dyDescent="0.25">
      <c r="AA103" s="17"/>
      <c r="AB103" s="17"/>
    </row>
    <row r="104" spans="27:28" s="21" customFormat="1" x14ac:dyDescent="0.25">
      <c r="AA104" s="17"/>
      <c r="AB104" s="17"/>
    </row>
    <row r="105" spans="27:28" s="21" customFormat="1" x14ac:dyDescent="0.25">
      <c r="AA105" s="17"/>
      <c r="AB105" s="17"/>
    </row>
    <row r="106" spans="27:28" s="21" customFormat="1" x14ac:dyDescent="0.25">
      <c r="AA106" s="17"/>
      <c r="AB106" s="17"/>
    </row>
    <row r="107" spans="27:28" s="21" customFormat="1" x14ac:dyDescent="0.25">
      <c r="AA107" s="17"/>
      <c r="AB107" s="17"/>
    </row>
    <row r="108" spans="27:28" s="21" customFormat="1" x14ac:dyDescent="0.25">
      <c r="AA108" s="17"/>
      <c r="AB108" s="17"/>
    </row>
    <row r="109" spans="27:28" s="21" customFormat="1" x14ac:dyDescent="0.25">
      <c r="AA109" s="17"/>
      <c r="AB109" s="17"/>
    </row>
    <row r="110" spans="27:28" s="21" customFormat="1" x14ac:dyDescent="0.25">
      <c r="AA110" s="17"/>
      <c r="AB110" s="17"/>
    </row>
    <row r="111" spans="27:28" s="21" customFormat="1" x14ac:dyDescent="0.25">
      <c r="AA111" s="17"/>
      <c r="AB111" s="17"/>
    </row>
    <row r="112" spans="27:28" s="21" customFormat="1" x14ac:dyDescent="0.25">
      <c r="AA112" s="17"/>
      <c r="AB112" s="17"/>
    </row>
    <row r="113" spans="27:28" s="21" customFormat="1" x14ac:dyDescent="0.25">
      <c r="AA113" s="17"/>
      <c r="AB113" s="17"/>
    </row>
    <row r="114" spans="27:28" s="21" customFormat="1" x14ac:dyDescent="0.25">
      <c r="AA114" s="17"/>
      <c r="AB114" s="17"/>
    </row>
    <row r="115" spans="27:28" s="21" customFormat="1" x14ac:dyDescent="0.25">
      <c r="AA115" s="17"/>
      <c r="AB115" s="17"/>
    </row>
    <row r="116" spans="27:28" s="21" customFormat="1" x14ac:dyDescent="0.25">
      <c r="AA116" s="17"/>
      <c r="AB116" s="17"/>
    </row>
    <row r="117" spans="27:28" s="21" customFormat="1" x14ac:dyDescent="0.25">
      <c r="AA117" s="17"/>
      <c r="AB117" s="17"/>
    </row>
    <row r="118" spans="27:28" s="21" customFormat="1" x14ac:dyDescent="0.25">
      <c r="AA118" s="17"/>
      <c r="AB118" s="17"/>
    </row>
    <row r="119" spans="27:28" s="21" customFormat="1" x14ac:dyDescent="0.25">
      <c r="AA119" s="17"/>
      <c r="AB119" s="17"/>
    </row>
    <row r="120" spans="27:28" s="21" customFormat="1" x14ac:dyDescent="0.25">
      <c r="AA120" s="17"/>
      <c r="AB120" s="17"/>
    </row>
    <row r="121" spans="27:28" s="21" customFormat="1" x14ac:dyDescent="0.25">
      <c r="AA121" s="17"/>
      <c r="AB121" s="17"/>
    </row>
    <row r="122" spans="27:28" s="21" customFormat="1" x14ac:dyDescent="0.25">
      <c r="AA122" s="17"/>
      <c r="AB122" s="17"/>
    </row>
    <row r="123" spans="27:28" s="21" customFormat="1" x14ac:dyDescent="0.25">
      <c r="AA123" s="17"/>
      <c r="AB123" s="17"/>
    </row>
    <row r="124" spans="27:28" s="21" customFormat="1" x14ac:dyDescent="0.25">
      <c r="AA124" s="17"/>
      <c r="AB124" s="17"/>
    </row>
    <row r="125" spans="27:28" s="21" customFormat="1" x14ac:dyDescent="0.25">
      <c r="AA125" s="17"/>
      <c r="AB125" s="17"/>
    </row>
    <row r="126" spans="27:28" s="21" customFormat="1" x14ac:dyDescent="0.25">
      <c r="AA126" s="17"/>
      <c r="AB126" s="17"/>
    </row>
    <row r="127" spans="27:28" s="21" customFormat="1" x14ac:dyDescent="0.25">
      <c r="AA127" s="17"/>
      <c r="AB127" s="17"/>
    </row>
    <row r="128" spans="27:28" s="21" customFormat="1" x14ac:dyDescent="0.25">
      <c r="AA128" s="17"/>
      <c r="AB128" s="17"/>
    </row>
    <row r="129" spans="27:28" s="21" customFormat="1" x14ac:dyDescent="0.25">
      <c r="AA129" s="17"/>
      <c r="AB129" s="17"/>
    </row>
    <row r="130" spans="27:28" s="21" customFormat="1" x14ac:dyDescent="0.25">
      <c r="AA130" s="17"/>
      <c r="AB130" s="17"/>
    </row>
    <row r="131" spans="27:28" s="21" customFormat="1" x14ac:dyDescent="0.25">
      <c r="AA131" s="17"/>
      <c r="AB131" s="17"/>
    </row>
    <row r="132" spans="27:28" s="21" customFormat="1" x14ac:dyDescent="0.25">
      <c r="AA132" s="17"/>
      <c r="AB132" s="17"/>
    </row>
    <row r="133" spans="27:28" s="21" customFormat="1" x14ac:dyDescent="0.25">
      <c r="AA133" s="17"/>
      <c r="AB133" s="17"/>
    </row>
    <row r="134" spans="27:28" s="21" customFormat="1" x14ac:dyDescent="0.25">
      <c r="AA134" s="17"/>
      <c r="AB134" s="17"/>
    </row>
    <row r="135" spans="27:28" s="21" customFormat="1" x14ac:dyDescent="0.25">
      <c r="AA135" s="17"/>
      <c r="AB135" s="17"/>
    </row>
    <row r="136" spans="27:28" s="21" customFormat="1" x14ac:dyDescent="0.25">
      <c r="AA136" s="17"/>
      <c r="AB136" s="17"/>
    </row>
    <row r="137" spans="27:28" s="21" customFormat="1" x14ac:dyDescent="0.25">
      <c r="AA137" s="17"/>
      <c r="AB137" s="17"/>
    </row>
    <row r="138" spans="27:28" s="21" customFormat="1" x14ac:dyDescent="0.25">
      <c r="AA138" s="17"/>
      <c r="AB138" s="17"/>
    </row>
    <row r="139" spans="27:28" s="21" customFormat="1" x14ac:dyDescent="0.25">
      <c r="AA139" s="17"/>
      <c r="AB139" s="17"/>
    </row>
    <row r="140" spans="27:28" s="21" customFormat="1" x14ac:dyDescent="0.25">
      <c r="AA140" s="17"/>
      <c r="AB140" s="17"/>
    </row>
    <row r="141" spans="27:28" s="21" customFormat="1" x14ac:dyDescent="0.25">
      <c r="AA141" s="17"/>
      <c r="AB141" s="17"/>
    </row>
    <row r="142" spans="27:28" s="21" customFormat="1" x14ac:dyDescent="0.25">
      <c r="AA142" s="17"/>
      <c r="AB142" s="17"/>
    </row>
    <row r="143" spans="27:28" s="21" customFormat="1" x14ac:dyDescent="0.25">
      <c r="AA143" s="17"/>
      <c r="AB143" s="17"/>
    </row>
    <row r="144" spans="27:28" s="21" customFormat="1" x14ac:dyDescent="0.25">
      <c r="AA144" s="17"/>
      <c r="AB144" s="17"/>
    </row>
    <row r="145" spans="27:28" s="21" customFormat="1" x14ac:dyDescent="0.25">
      <c r="AA145" s="17"/>
      <c r="AB145" s="17"/>
    </row>
    <row r="146" spans="27:28" s="21" customFormat="1" x14ac:dyDescent="0.25">
      <c r="AA146" s="17"/>
      <c r="AB146" s="17"/>
    </row>
    <row r="147" spans="27:28" s="21" customFormat="1" x14ac:dyDescent="0.25">
      <c r="AA147" s="17"/>
      <c r="AB147" s="17"/>
    </row>
    <row r="148" spans="27:28" s="21" customFormat="1" x14ac:dyDescent="0.25">
      <c r="AA148" s="17"/>
      <c r="AB148" s="17"/>
    </row>
    <row r="149" spans="27:28" s="21" customFormat="1" x14ac:dyDescent="0.25">
      <c r="AA149" s="17"/>
      <c r="AB149" s="17"/>
    </row>
    <row r="150" spans="27:28" s="21" customFormat="1" x14ac:dyDescent="0.25">
      <c r="AA150" s="17"/>
      <c r="AB150" s="17"/>
    </row>
    <row r="151" spans="27:28" s="21" customFormat="1" x14ac:dyDescent="0.25">
      <c r="AA151" s="17"/>
      <c r="AB151" s="17"/>
    </row>
    <row r="152" spans="27:28" s="21" customFormat="1" x14ac:dyDescent="0.25">
      <c r="AA152" s="17"/>
      <c r="AB152" s="17"/>
    </row>
    <row r="153" spans="27:28" s="21" customFormat="1" x14ac:dyDescent="0.25">
      <c r="AA153" s="17"/>
      <c r="AB153" s="17"/>
    </row>
    <row r="154" spans="27:28" s="21" customFormat="1" x14ac:dyDescent="0.25">
      <c r="AA154" s="17"/>
      <c r="AB154" s="17"/>
    </row>
    <row r="155" spans="27:28" s="21" customFormat="1" x14ac:dyDescent="0.25">
      <c r="AA155" s="17"/>
      <c r="AB155" s="17"/>
    </row>
    <row r="156" spans="27:28" s="21" customFormat="1" x14ac:dyDescent="0.25">
      <c r="AA156" s="17"/>
      <c r="AB156" s="17"/>
    </row>
    <row r="157" spans="27:28" s="21" customFormat="1" x14ac:dyDescent="0.25">
      <c r="AA157" s="17"/>
      <c r="AB157" s="17"/>
    </row>
    <row r="158" spans="27:28" s="21" customFormat="1" x14ac:dyDescent="0.25">
      <c r="AA158" s="17"/>
      <c r="AB158" s="17"/>
    </row>
    <row r="159" spans="27:28" s="21" customFormat="1" x14ac:dyDescent="0.25">
      <c r="AA159" s="17"/>
      <c r="AB159" s="17"/>
    </row>
    <row r="160" spans="27:28" s="21" customFormat="1" x14ac:dyDescent="0.25">
      <c r="AA160" s="17"/>
      <c r="AB160" s="17"/>
    </row>
    <row r="161" spans="27:28" s="21" customFormat="1" x14ac:dyDescent="0.25">
      <c r="AA161" s="17"/>
      <c r="AB161" s="17"/>
    </row>
    <row r="162" spans="27:28" s="21" customFormat="1" x14ac:dyDescent="0.25">
      <c r="AA162" s="17"/>
      <c r="AB162" s="17"/>
    </row>
    <row r="163" spans="27:28" s="21" customFormat="1" x14ac:dyDescent="0.25">
      <c r="AA163" s="17"/>
      <c r="AB163" s="17"/>
    </row>
    <row r="164" spans="27:28" s="21" customFormat="1" x14ac:dyDescent="0.25">
      <c r="AA164" s="17"/>
      <c r="AB164" s="17"/>
    </row>
    <row r="165" spans="27:28" s="21" customFormat="1" x14ac:dyDescent="0.25">
      <c r="AA165" s="17"/>
      <c r="AB165" s="17"/>
    </row>
    <row r="166" spans="27:28" s="21" customFormat="1" x14ac:dyDescent="0.25">
      <c r="AA166" s="17"/>
      <c r="AB166" s="17"/>
    </row>
    <row r="167" spans="27:28" s="21" customFormat="1" x14ac:dyDescent="0.25">
      <c r="AA167" s="17"/>
      <c r="AB167" s="17"/>
    </row>
    <row r="168" spans="27:28" s="21" customFormat="1" x14ac:dyDescent="0.25">
      <c r="AA168" s="17"/>
      <c r="AB168" s="17"/>
    </row>
    <row r="169" spans="27:28" s="21" customFormat="1" x14ac:dyDescent="0.25">
      <c r="AA169" s="17"/>
      <c r="AB169" s="17"/>
    </row>
    <row r="170" spans="27:28" s="21" customFormat="1" x14ac:dyDescent="0.25">
      <c r="AA170" s="17"/>
      <c r="AB170" s="17"/>
    </row>
    <row r="171" spans="27:28" s="21" customFormat="1" x14ac:dyDescent="0.25">
      <c r="AA171" s="17"/>
      <c r="AB171" s="17"/>
    </row>
    <row r="172" spans="27:28" s="21" customFormat="1" x14ac:dyDescent="0.25">
      <c r="AA172" s="17"/>
      <c r="AB172" s="17"/>
    </row>
    <row r="173" spans="27:28" s="21" customFormat="1" x14ac:dyDescent="0.25">
      <c r="AA173" s="17"/>
      <c r="AB173" s="17"/>
    </row>
    <row r="174" spans="27:28" s="21" customFormat="1" x14ac:dyDescent="0.25">
      <c r="AA174" s="17"/>
      <c r="AB174" s="17"/>
    </row>
    <row r="175" spans="27:28" s="21" customFormat="1" x14ac:dyDescent="0.25">
      <c r="AA175" s="17"/>
      <c r="AB175" s="17"/>
    </row>
    <row r="176" spans="27:28" s="21" customFormat="1" x14ac:dyDescent="0.25">
      <c r="AA176" s="17"/>
      <c r="AB176" s="17"/>
    </row>
    <row r="177" spans="27:28" s="21" customFormat="1" x14ac:dyDescent="0.25">
      <c r="AA177" s="17"/>
      <c r="AB177" s="17"/>
    </row>
    <row r="178" spans="27:28" s="21" customFormat="1" x14ac:dyDescent="0.25">
      <c r="AA178" s="17"/>
      <c r="AB178" s="17"/>
    </row>
    <row r="179" spans="27:28" s="21" customFormat="1" x14ac:dyDescent="0.25">
      <c r="AA179" s="17"/>
      <c r="AB179" s="17"/>
    </row>
    <row r="180" spans="27:28" s="21" customFormat="1" x14ac:dyDescent="0.25">
      <c r="AA180" s="17"/>
      <c r="AB180" s="17"/>
    </row>
    <row r="181" spans="27:28" s="21" customFormat="1" x14ac:dyDescent="0.25">
      <c r="AA181" s="17"/>
      <c r="AB181" s="17"/>
    </row>
    <row r="182" spans="27:28" s="21" customFormat="1" x14ac:dyDescent="0.25">
      <c r="AA182" s="17"/>
      <c r="AB182" s="17"/>
    </row>
    <row r="183" spans="27:28" s="21" customFormat="1" x14ac:dyDescent="0.25">
      <c r="AA183" s="17"/>
      <c r="AB183" s="17"/>
    </row>
    <row r="184" spans="27:28" s="21" customFormat="1" x14ac:dyDescent="0.25">
      <c r="AA184" s="17"/>
      <c r="AB184" s="17"/>
    </row>
    <row r="185" spans="27:28" s="21" customFormat="1" x14ac:dyDescent="0.25">
      <c r="AA185" s="17"/>
      <c r="AB185" s="17"/>
    </row>
    <row r="186" spans="27:28" s="21" customFormat="1" x14ac:dyDescent="0.25">
      <c r="AA186" s="17"/>
      <c r="AB186" s="17"/>
    </row>
    <row r="187" spans="27:28" s="21" customFormat="1" x14ac:dyDescent="0.25">
      <c r="AA187" s="17"/>
      <c r="AB187" s="17"/>
    </row>
    <row r="188" spans="27:28" s="21" customFormat="1" x14ac:dyDescent="0.25">
      <c r="AA188" s="17"/>
      <c r="AB188" s="17"/>
    </row>
    <row r="189" spans="27:28" s="21" customFormat="1" x14ac:dyDescent="0.25">
      <c r="AA189" s="17"/>
      <c r="AB189" s="17"/>
    </row>
    <row r="190" spans="27:28" s="21" customFormat="1" x14ac:dyDescent="0.25">
      <c r="AA190" s="17"/>
      <c r="AB190" s="17"/>
    </row>
    <row r="191" spans="27:28" s="21" customFormat="1" x14ac:dyDescent="0.25">
      <c r="AA191" s="17"/>
      <c r="AB191" s="17"/>
    </row>
    <row r="192" spans="27:28" s="21" customFormat="1" x14ac:dyDescent="0.25">
      <c r="AA192" s="17"/>
      <c r="AB192" s="17"/>
    </row>
    <row r="193" spans="27:28" s="21" customFormat="1" x14ac:dyDescent="0.25">
      <c r="AA193" s="17"/>
      <c r="AB193" s="17"/>
    </row>
    <row r="194" spans="27:28" s="21" customFormat="1" x14ac:dyDescent="0.25">
      <c r="AA194" s="17"/>
      <c r="AB194" s="17"/>
    </row>
    <row r="195" spans="27:28" s="21" customFormat="1" x14ac:dyDescent="0.25">
      <c r="AA195" s="17"/>
      <c r="AB195" s="17"/>
    </row>
    <row r="196" spans="27:28" s="21" customFormat="1" x14ac:dyDescent="0.25">
      <c r="AA196" s="17"/>
      <c r="AB196" s="17"/>
    </row>
    <row r="197" spans="27:28" s="21" customFormat="1" x14ac:dyDescent="0.25">
      <c r="AA197" s="17"/>
      <c r="AB197" s="17"/>
    </row>
    <row r="198" spans="27:28" s="21" customFormat="1" x14ac:dyDescent="0.25">
      <c r="AA198" s="17"/>
      <c r="AB198" s="17"/>
    </row>
    <row r="199" spans="27:28" s="21" customFormat="1" x14ac:dyDescent="0.25">
      <c r="AA199" s="17"/>
      <c r="AB199" s="17"/>
    </row>
    <row r="200" spans="27:28" s="21" customFormat="1" x14ac:dyDescent="0.25">
      <c r="AA200" s="17"/>
      <c r="AB200" s="17"/>
    </row>
    <row r="201" spans="27:28" s="21" customFormat="1" x14ac:dyDescent="0.25">
      <c r="AA201" s="17"/>
      <c r="AB201" s="17"/>
    </row>
    <row r="202" spans="27:28" s="21" customFormat="1" x14ac:dyDescent="0.25">
      <c r="AA202" s="17"/>
      <c r="AB202" s="17"/>
    </row>
    <row r="203" spans="27:28" s="21" customFormat="1" x14ac:dyDescent="0.25">
      <c r="AA203" s="17"/>
      <c r="AB203" s="17"/>
    </row>
    <row r="204" spans="27:28" s="21" customFormat="1" x14ac:dyDescent="0.25">
      <c r="AA204" s="17"/>
      <c r="AB204" s="17"/>
    </row>
    <row r="205" spans="27:28" s="21" customFormat="1" x14ac:dyDescent="0.25">
      <c r="AA205" s="17"/>
      <c r="AB205" s="17"/>
    </row>
    <row r="206" spans="27:28" s="21" customFormat="1" x14ac:dyDescent="0.25">
      <c r="AA206" s="17"/>
      <c r="AB206" s="17"/>
    </row>
    <row r="207" spans="27:28" s="21" customFormat="1" x14ac:dyDescent="0.25">
      <c r="AA207" s="17"/>
      <c r="AB207" s="17"/>
    </row>
    <row r="208" spans="27:28" s="21" customFormat="1" x14ac:dyDescent="0.25">
      <c r="AA208" s="17"/>
      <c r="AB208" s="17"/>
    </row>
    <row r="209" spans="27:28" s="21" customFormat="1" x14ac:dyDescent="0.25">
      <c r="AA209" s="17"/>
      <c r="AB209" s="17"/>
    </row>
    <row r="210" spans="27:28" s="21" customFormat="1" x14ac:dyDescent="0.25">
      <c r="AA210" s="17"/>
      <c r="AB210" s="17"/>
    </row>
    <row r="211" spans="27:28" s="21" customFormat="1" x14ac:dyDescent="0.25">
      <c r="AA211" s="17"/>
      <c r="AB211" s="17"/>
    </row>
    <row r="212" spans="27:28" s="21" customFormat="1" x14ac:dyDescent="0.25">
      <c r="AA212" s="17"/>
      <c r="AB212" s="17"/>
    </row>
    <row r="213" spans="27:28" s="21" customFormat="1" x14ac:dyDescent="0.25">
      <c r="AA213" s="17"/>
      <c r="AB213" s="17"/>
    </row>
    <row r="214" spans="27:28" s="21" customFormat="1" x14ac:dyDescent="0.25">
      <c r="AA214" s="17"/>
      <c r="AB214" s="17"/>
    </row>
    <row r="215" spans="27:28" s="21" customFormat="1" x14ac:dyDescent="0.25">
      <c r="AA215" s="17"/>
      <c r="AB215" s="17"/>
    </row>
    <row r="216" spans="27:28" s="21" customFormat="1" x14ac:dyDescent="0.25">
      <c r="AA216" s="17"/>
      <c r="AB216" s="17"/>
    </row>
    <row r="217" spans="27:28" s="21" customFormat="1" x14ac:dyDescent="0.25">
      <c r="AA217" s="17"/>
      <c r="AB217" s="17"/>
    </row>
    <row r="218" spans="27:28" s="21" customFormat="1" x14ac:dyDescent="0.25">
      <c r="AA218" s="17"/>
      <c r="AB218" s="17"/>
    </row>
    <row r="219" spans="27:28" s="21" customFormat="1" x14ac:dyDescent="0.25">
      <c r="AA219" s="17"/>
      <c r="AB219" s="17"/>
    </row>
    <row r="220" spans="27:28" s="21" customFormat="1" x14ac:dyDescent="0.25">
      <c r="AA220" s="17"/>
      <c r="AB220" s="17"/>
    </row>
    <row r="221" spans="27:28" s="21" customFormat="1" x14ac:dyDescent="0.25">
      <c r="AA221" s="17"/>
      <c r="AB221" s="17"/>
    </row>
    <row r="222" spans="27:28" s="21" customFormat="1" x14ac:dyDescent="0.25">
      <c r="AA222" s="17"/>
      <c r="AB222" s="17"/>
    </row>
    <row r="223" spans="27:28" s="21" customFormat="1" x14ac:dyDescent="0.25">
      <c r="AA223" s="17"/>
      <c r="AB223" s="17"/>
    </row>
    <row r="224" spans="27:28" s="21" customFormat="1" x14ac:dyDescent="0.25">
      <c r="AA224" s="17"/>
      <c r="AB224" s="17"/>
    </row>
    <row r="225" spans="27:28" s="21" customFormat="1" x14ac:dyDescent="0.25">
      <c r="AA225" s="17"/>
      <c r="AB225" s="17"/>
    </row>
    <row r="226" spans="27:28" s="21" customFormat="1" x14ac:dyDescent="0.25">
      <c r="AA226" s="17"/>
      <c r="AB226" s="17"/>
    </row>
    <row r="227" spans="27:28" s="21" customFormat="1" x14ac:dyDescent="0.25">
      <c r="AA227" s="17"/>
      <c r="AB227" s="17"/>
    </row>
    <row r="228" spans="27:28" s="21" customFormat="1" x14ac:dyDescent="0.25">
      <c r="AA228" s="17"/>
      <c r="AB228" s="17"/>
    </row>
    <row r="229" spans="27:28" s="21" customFormat="1" x14ac:dyDescent="0.25">
      <c r="AA229" s="17"/>
      <c r="AB229" s="17"/>
    </row>
    <row r="230" spans="27:28" s="21" customFormat="1" x14ac:dyDescent="0.25">
      <c r="AA230" s="17"/>
      <c r="AB230" s="17"/>
    </row>
    <row r="231" spans="27:28" s="21" customFormat="1" x14ac:dyDescent="0.25">
      <c r="AA231" s="17"/>
      <c r="AB231" s="17"/>
    </row>
    <row r="232" spans="27:28" s="21" customFormat="1" x14ac:dyDescent="0.25">
      <c r="AA232" s="17"/>
      <c r="AB232" s="17"/>
    </row>
    <row r="233" spans="27:28" s="21" customFormat="1" x14ac:dyDescent="0.25">
      <c r="AA233" s="17"/>
      <c r="AB233" s="17"/>
    </row>
    <row r="234" spans="27:28" s="21" customFormat="1" x14ac:dyDescent="0.25">
      <c r="AA234" s="17"/>
      <c r="AB234" s="17"/>
    </row>
    <row r="235" spans="27:28" s="21" customFormat="1" x14ac:dyDescent="0.25">
      <c r="AA235" s="17"/>
      <c r="AB235" s="17"/>
    </row>
    <row r="236" spans="27:28" s="21" customFormat="1" x14ac:dyDescent="0.25">
      <c r="AA236" s="17"/>
      <c r="AB236" s="17"/>
    </row>
    <row r="237" spans="27:28" s="21" customFormat="1" x14ac:dyDescent="0.25">
      <c r="AA237" s="17"/>
      <c r="AB237" s="17"/>
    </row>
    <row r="238" spans="27:28" s="21" customFormat="1" x14ac:dyDescent="0.25">
      <c r="AA238" s="17"/>
      <c r="AB238" s="17"/>
    </row>
    <row r="239" spans="27:28" s="21" customFormat="1" x14ac:dyDescent="0.25">
      <c r="AA239" s="17"/>
      <c r="AB239" s="17"/>
    </row>
    <row r="240" spans="27:28" s="21" customFormat="1" x14ac:dyDescent="0.25">
      <c r="AA240" s="17"/>
      <c r="AB240" s="17"/>
    </row>
    <row r="241" spans="27:28" s="21" customFormat="1" x14ac:dyDescent="0.25">
      <c r="AA241" s="17"/>
      <c r="AB241" s="17"/>
    </row>
    <row r="242" spans="27:28" s="21" customFormat="1" x14ac:dyDescent="0.25">
      <c r="AA242" s="17"/>
      <c r="AB242" s="17"/>
    </row>
    <row r="243" spans="27:28" s="21" customFormat="1" x14ac:dyDescent="0.25">
      <c r="AA243" s="17"/>
      <c r="AB243" s="17"/>
    </row>
    <row r="244" spans="27:28" s="21" customFormat="1" x14ac:dyDescent="0.25">
      <c r="AA244" s="17"/>
      <c r="AB244" s="17"/>
    </row>
    <row r="245" spans="27:28" s="21" customFormat="1" x14ac:dyDescent="0.25">
      <c r="AA245" s="17"/>
      <c r="AB245" s="17"/>
    </row>
    <row r="246" spans="27:28" s="21" customFormat="1" x14ac:dyDescent="0.25">
      <c r="AA246" s="17"/>
      <c r="AB246" s="17"/>
    </row>
    <row r="247" spans="27:28" s="21" customFormat="1" x14ac:dyDescent="0.25">
      <c r="AA247" s="17"/>
      <c r="AB247" s="17"/>
    </row>
    <row r="248" spans="27:28" s="21" customFormat="1" x14ac:dyDescent="0.25">
      <c r="AA248" s="17"/>
      <c r="AB248" s="17"/>
    </row>
    <row r="249" spans="27:28" s="21" customFormat="1" x14ac:dyDescent="0.25">
      <c r="AA249" s="17"/>
      <c r="AB249" s="17"/>
    </row>
    <row r="250" spans="27:28" s="21" customFormat="1" x14ac:dyDescent="0.25">
      <c r="AA250" s="17"/>
      <c r="AB250" s="17"/>
    </row>
    <row r="251" spans="27:28" s="21" customFormat="1" x14ac:dyDescent="0.25">
      <c r="AA251" s="17"/>
      <c r="AB251" s="17"/>
    </row>
    <row r="252" spans="27:28" s="21" customFormat="1" x14ac:dyDescent="0.25">
      <c r="AA252" s="17"/>
      <c r="AB252" s="17"/>
    </row>
    <row r="253" spans="27:28" s="21" customFormat="1" x14ac:dyDescent="0.25">
      <c r="AA253" s="17"/>
      <c r="AB253" s="17"/>
    </row>
    <row r="254" spans="27:28" s="21" customFormat="1" x14ac:dyDescent="0.25">
      <c r="AA254" s="17"/>
      <c r="AB254" s="17"/>
    </row>
    <row r="255" spans="27:28" s="21" customFormat="1" x14ac:dyDescent="0.25">
      <c r="AA255" s="17"/>
      <c r="AB255" s="17"/>
    </row>
    <row r="256" spans="27:28" s="21" customFormat="1" x14ac:dyDescent="0.25">
      <c r="AA256" s="17"/>
      <c r="AB256" s="17"/>
    </row>
    <row r="257" spans="27:28" s="21" customFormat="1" x14ac:dyDescent="0.25">
      <c r="AA257" s="17"/>
      <c r="AB257" s="17"/>
    </row>
    <row r="258" spans="27:28" s="21" customFormat="1" x14ac:dyDescent="0.25">
      <c r="AA258" s="17"/>
      <c r="AB258" s="17"/>
    </row>
    <row r="259" spans="27:28" s="21" customFormat="1" x14ac:dyDescent="0.25">
      <c r="AA259" s="17"/>
      <c r="AB259" s="17"/>
    </row>
    <row r="260" spans="27:28" s="21" customFormat="1" x14ac:dyDescent="0.25">
      <c r="AA260" s="17"/>
      <c r="AB260" s="17"/>
    </row>
    <row r="261" spans="27:28" s="21" customFormat="1" x14ac:dyDescent="0.25">
      <c r="AA261" s="17"/>
      <c r="AB261" s="17"/>
    </row>
    <row r="262" spans="27:28" s="21" customFormat="1" x14ac:dyDescent="0.25">
      <c r="AA262" s="17"/>
      <c r="AB262" s="17"/>
    </row>
    <row r="263" spans="27:28" s="21" customFormat="1" x14ac:dyDescent="0.25">
      <c r="AA263" s="17"/>
      <c r="AB263" s="17"/>
    </row>
    <row r="264" spans="27:28" s="21" customFormat="1" x14ac:dyDescent="0.25">
      <c r="AA264" s="17"/>
      <c r="AB264" s="17"/>
    </row>
    <row r="265" spans="27:28" s="21" customFormat="1" x14ac:dyDescent="0.25">
      <c r="AA265" s="17"/>
      <c r="AB265" s="17"/>
    </row>
    <row r="266" spans="27:28" s="21" customFormat="1" x14ac:dyDescent="0.25">
      <c r="AA266" s="17"/>
      <c r="AB266" s="17"/>
    </row>
    <row r="267" spans="27:28" s="21" customFormat="1" x14ac:dyDescent="0.25">
      <c r="AA267" s="17"/>
      <c r="AB267" s="17"/>
    </row>
    <row r="268" spans="27:28" s="21" customFormat="1" x14ac:dyDescent="0.25">
      <c r="AA268" s="17"/>
      <c r="AB268" s="17"/>
    </row>
    <row r="269" spans="27:28" s="21" customFormat="1" x14ac:dyDescent="0.25">
      <c r="AA269" s="17"/>
      <c r="AB269" s="17"/>
    </row>
    <row r="270" spans="27:28" s="21" customFormat="1" x14ac:dyDescent="0.25">
      <c r="AA270" s="17"/>
      <c r="AB270" s="17"/>
    </row>
    <row r="271" spans="27:28" s="21" customFormat="1" x14ac:dyDescent="0.25">
      <c r="AA271" s="17"/>
      <c r="AB271" s="17"/>
    </row>
    <row r="272" spans="27:28" s="21" customFormat="1" x14ac:dyDescent="0.25">
      <c r="AA272" s="17"/>
      <c r="AB272" s="17"/>
    </row>
    <row r="273" spans="27:28" s="21" customFormat="1" x14ac:dyDescent="0.25">
      <c r="AA273" s="17"/>
      <c r="AB273" s="17"/>
    </row>
    <row r="274" spans="27:28" s="21" customFormat="1" x14ac:dyDescent="0.25">
      <c r="AA274" s="17"/>
      <c r="AB274" s="17"/>
    </row>
    <row r="275" spans="27:28" s="21" customFormat="1" x14ac:dyDescent="0.25">
      <c r="AA275" s="17"/>
      <c r="AB275" s="17"/>
    </row>
    <row r="276" spans="27:28" s="21" customFormat="1" x14ac:dyDescent="0.25">
      <c r="AA276" s="17"/>
      <c r="AB276" s="17"/>
    </row>
    <row r="277" spans="27:28" s="21" customFormat="1" x14ac:dyDescent="0.25">
      <c r="AA277" s="17"/>
      <c r="AB277" s="17"/>
    </row>
    <row r="278" spans="27:28" s="21" customFormat="1" x14ac:dyDescent="0.25">
      <c r="AA278" s="17"/>
      <c r="AB278" s="17"/>
    </row>
    <row r="279" spans="27:28" s="21" customFormat="1" x14ac:dyDescent="0.25">
      <c r="AA279" s="17"/>
      <c r="AB279" s="17"/>
    </row>
    <row r="280" spans="27:28" s="21" customFormat="1" x14ac:dyDescent="0.25">
      <c r="AA280" s="17"/>
      <c r="AB280" s="17"/>
    </row>
    <row r="281" spans="27:28" s="21" customFormat="1" x14ac:dyDescent="0.25">
      <c r="AA281" s="17"/>
      <c r="AB281" s="17"/>
    </row>
    <row r="282" spans="27:28" s="21" customFormat="1" x14ac:dyDescent="0.25">
      <c r="AA282" s="17"/>
      <c r="AB282" s="17"/>
    </row>
    <row r="283" spans="27:28" s="21" customFormat="1" x14ac:dyDescent="0.25">
      <c r="AA283" s="17"/>
      <c r="AB283" s="17"/>
    </row>
    <row r="284" spans="27:28" s="21" customFormat="1" x14ac:dyDescent="0.25">
      <c r="AA284" s="17"/>
      <c r="AB284" s="17"/>
    </row>
    <row r="285" spans="27:28" s="21" customFormat="1" x14ac:dyDescent="0.25">
      <c r="AA285" s="17"/>
      <c r="AB285" s="17"/>
    </row>
    <row r="286" spans="27:28" s="21" customFormat="1" x14ac:dyDescent="0.25">
      <c r="AA286" s="17"/>
      <c r="AB286" s="17"/>
    </row>
    <row r="287" spans="27:28" s="21" customFormat="1" x14ac:dyDescent="0.25">
      <c r="AA287" s="17"/>
      <c r="AB287" s="17"/>
    </row>
    <row r="288" spans="27:28" s="21" customFormat="1" x14ac:dyDescent="0.25">
      <c r="AA288" s="17"/>
      <c r="AB288" s="17"/>
    </row>
    <row r="289" spans="27:28" s="21" customFormat="1" x14ac:dyDescent="0.25">
      <c r="AA289" s="17"/>
      <c r="AB289" s="17"/>
    </row>
    <row r="290" spans="27:28" s="21" customFormat="1" x14ac:dyDescent="0.25">
      <c r="AA290" s="17"/>
      <c r="AB290" s="17"/>
    </row>
    <row r="291" spans="27:28" s="21" customFormat="1" x14ac:dyDescent="0.25">
      <c r="AA291" s="17"/>
      <c r="AB291" s="17"/>
    </row>
    <row r="292" spans="27:28" s="21" customFormat="1" x14ac:dyDescent="0.25">
      <c r="AA292" s="17"/>
      <c r="AB292" s="17"/>
    </row>
    <row r="293" spans="27:28" s="21" customFormat="1" x14ac:dyDescent="0.25">
      <c r="AA293" s="17"/>
      <c r="AB293" s="17"/>
    </row>
    <row r="294" spans="27:28" s="21" customFormat="1" x14ac:dyDescent="0.25">
      <c r="AA294" s="17"/>
      <c r="AB294" s="17"/>
    </row>
    <row r="295" spans="27:28" s="21" customFormat="1" x14ac:dyDescent="0.25">
      <c r="AA295" s="17"/>
      <c r="AB295" s="17"/>
    </row>
    <row r="296" spans="27:28" s="21" customFormat="1" x14ac:dyDescent="0.25">
      <c r="AA296" s="17"/>
      <c r="AB296" s="17"/>
    </row>
    <row r="297" spans="27:28" s="21" customFormat="1" x14ac:dyDescent="0.25">
      <c r="AA297" s="17"/>
      <c r="AB297" s="17"/>
    </row>
    <row r="298" spans="27:28" s="21" customFormat="1" x14ac:dyDescent="0.25">
      <c r="AA298" s="17"/>
      <c r="AB298" s="17"/>
    </row>
    <row r="299" spans="27:28" s="21" customFormat="1" x14ac:dyDescent="0.25">
      <c r="AA299" s="17"/>
      <c r="AB299" s="17"/>
    </row>
    <row r="300" spans="27:28" s="21" customFormat="1" x14ac:dyDescent="0.25">
      <c r="AA300" s="17"/>
      <c r="AB300" s="17"/>
    </row>
    <row r="301" spans="27:28" s="21" customFormat="1" x14ac:dyDescent="0.25">
      <c r="AA301" s="17"/>
      <c r="AB301" s="17"/>
    </row>
    <row r="302" spans="27:28" s="21" customFormat="1" x14ac:dyDescent="0.25">
      <c r="AA302" s="17"/>
      <c r="AB302" s="17"/>
    </row>
    <row r="303" spans="27:28" s="21" customFormat="1" x14ac:dyDescent="0.25">
      <c r="AA303" s="17"/>
      <c r="AB303" s="17"/>
    </row>
    <row r="304" spans="27:28" s="21" customFormat="1" x14ac:dyDescent="0.25">
      <c r="AA304" s="17"/>
      <c r="AB304" s="17"/>
    </row>
    <row r="305" spans="27:28" s="21" customFormat="1" x14ac:dyDescent="0.25">
      <c r="AA305" s="17"/>
      <c r="AB305" s="17"/>
    </row>
    <row r="306" spans="27:28" s="21" customFormat="1" x14ac:dyDescent="0.25">
      <c r="AA306" s="17"/>
      <c r="AB306" s="17"/>
    </row>
    <row r="307" spans="27:28" s="21" customFormat="1" x14ac:dyDescent="0.25">
      <c r="AA307" s="17"/>
      <c r="AB307" s="17"/>
    </row>
    <row r="308" spans="27:28" s="21" customFormat="1" x14ac:dyDescent="0.25">
      <c r="AA308" s="17"/>
      <c r="AB308" s="17"/>
    </row>
    <row r="309" spans="27:28" s="21" customFormat="1" x14ac:dyDescent="0.25">
      <c r="AA309" s="17"/>
      <c r="AB309" s="17"/>
    </row>
    <row r="310" spans="27:28" s="21" customFormat="1" x14ac:dyDescent="0.25">
      <c r="AA310" s="17"/>
      <c r="AB310" s="17"/>
    </row>
    <row r="311" spans="27:28" s="21" customFormat="1" x14ac:dyDescent="0.25">
      <c r="AA311" s="17"/>
      <c r="AB311" s="17"/>
    </row>
    <row r="312" spans="27:28" s="21" customFormat="1" x14ac:dyDescent="0.25">
      <c r="AA312" s="17"/>
      <c r="AB312" s="17"/>
    </row>
    <row r="313" spans="27:28" s="21" customFormat="1" x14ac:dyDescent="0.25">
      <c r="AA313" s="17"/>
      <c r="AB313" s="17"/>
    </row>
    <row r="314" spans="27:28" s="21" customFormat="1" x14ac:dyDescent="0.25">
      <c r="AA314" s="17"/>
      <c r="AB314" s="17"/>
    </row>
    <row r="315" spans="27:28" s="21" customFormat="1" x14ac:dyDescent="0.25">
      <c r="AA315" s="17"/>
      <c r="AB315" s="17"/>
    </row>
    <row r="316" spans="27:28" s="21" customFormat="1" x14ac:dyDescent="0.25">
      <c r="AA316" s="17"/>
      <c r="AB316" s="17"/>
    </row>
    <row r="317" spans="27:28" s="21" customFormat="1" x14ac:dyDescent="0.25">
      <c r="AA317" s="17"/>
      <c r="AB317" s="17"/>
    </row>
    <row r="318" spans="27:28" s="21" customFormat="1" x14ac:dyDescent="0.25">
      <c r="AA318" s="17"/>
      <c r="AB318" s="17"/>
    </row>
    <row r="319" spans="27:28" s="21" customFormat="1" x14ac:dyDescent="0.25">
      <c r="AA319" s="17"/>
      <c r="AB319" s="17"/>
    </row>
    <row r="320" spans="27:28" s="21" customFormat="1" x14ac:dyDescent="0.25">
      <c r="AA320" s="17"/>
      <c r="AB320" s="17"/>
    </row>
    <row r="321" spans="27:28" s="21" customFormat="1" x14ac:dyDescent="0.25">
      <c r="AA321" s="17"/>
      <c r="AB321" s="17"/>
    </row>
    <row r="322" spans="27:28" s="21" customFormat="1" x14ac:dyDescent="0.25">
      <c r="AA322" s="17"/>
      <c r="AB322" s="17"/>
    </row>
    <row r="323" spans="27:28" s="21" customFormat="1" x14ac:dyDescent="0.25">
      <c r="AA323" s="17"/>
      <c r="AB323" s="17"/>
    </row>
    <row r="324" spans="27:28" s="21" customFormat="1" x14ac:dyDescent="0.25">
      <c r="AA324" s="17"/>
      <c r="AB324" s="17"/>
    </row>
    <row r="325" spans="27:28" s="21" customFormat="1" x14ac:dyDescent="0.25">
      <c r="AA325" s="17"/>
      <c r="AB325" s="17"/>
    </row>
    <row r="326" spans="27:28" s="21" customFormat="1" x14ac:dyDescent="0.25">
      <c r="AA326" s="17"/>
      <c r="AB326" s="17"/>
    </row>
    <row r="327" spans="27:28" s="21" customFormat="1" x14ac:dyDescent="0.25">
      <c r="AA327" s="17"/>
      <c r="AB327" s="17"/>
    </row>
    <row r="328" spans="27:28" s="21" customFormat="1" x14ac:dyDescent="0.25">
      <c r="AA328" s="17"/>
      <c r="AB328" s="17"/>
    </row>
    <row r="329" spans="27:28" s="21" customFormat="1" x14ac:dyDescent="0.25">
      <c r="AA329" s="17"/>
      <c r="AB329" s="17"/>
    </row>
    <row r="330" spans="27:28" s="21" customFormat="1" x14ac:dyDescent="0.25">
      <c r="AA330" s="17"/>
      <c r="AB330" s="17"/>
    </row>
    <row r="331" spans="27:28" s="21" customFormat="1" x14ac:dyDescent="0.25">
      <c r="AA331" s="17"/>
      <c r="AB331" s="17"/>
    </row>
    <row r="332" spans="27:28" s="21" customFormat="1" x14ac:dyDescent="0.25">
      <c r="AA332" s="17"/>
      <c r="AB332" s="17"/>
    </row>
    <row r="333" spans="27:28" s="21" customFormat="1" x14ac:dyDescent="0.25">
      <c r="AA333" s="17"/>
      <c r="AB333" s="17"/>
    </row>
    <row r="334" spans="27:28" s="21" customFormat="1" x14ac:dyDescent="0.25">
      <c r="AA334" s="17"/>
      <c r="AB334" s="17"/>
    </row>
    <row r="335" spans="27:28" s="21" customFormat="1" x14ac:dyDescent="0.25">
      <c r="AA335" s="17"/>
      <c r="AB335" s="17"/>
    </row>
    <row r="336" spans="27:28" s="21" customFormat="1" x14ac:dyDescent="0.25">
      <c r="AA336" s="17"/>
      <c r="AB336" s="17"/>
    </row>
    <row r="337" spans="27:28" s="21" customFormat="1" x14ac:dyDescent="0.25">
      <c r="AA337" s="17"/>
      <c r="AB337" s="17"/>
    </row>
    <row r="338" spans="27:28" s="21" customFormat="1" x14ac:dyDescent="0.25">
      <c r="AA338" s="17"/>
      <c r="AB338" s="17"/>
    </row>
    <row r="339" spans="27:28" s="21" customFormat="1" x14ac:dyDescent="0.25">
      <c r="AA339" s="17"/>
      <c r="AB339" s="17"/>
    </row>
    <row r="340" spans="27:28" s="21" customFormat="1" x14ac:dyDescent="0.25">
      <c r="AA340" s="17"/>
      <c r="AB340" s="17"/>
    </row>
    <row r="341" spans="27:28" s="21" customFormat="1" x14ac:dyDescent="0.25">
      <c r="AA341" s="17"/>
      <c r="AB341" s="17"/>
    </row>
    <row r="342" spans="27:28" s="21" customFormat="1" x14ac:dyDescent="0.25">
      <c r="AA342" s="17"/>
      <c r="AB342" s="17"/>
    </row>
    <row r="343" spans="27:28" s="21" customFormat="1" x14ac:dyDescent="0.25">
      <c r="AA343" s="17"/>
      <c r="AB343" s="17"/>
    </row>
    <row r="344" spans="27:28" s="21" customFormat="1" x14ac:dyDescent="0.25">
      <c r="AA344" s="17"/>
      <c r="AB344" s="17"/>
    </row>
    <row r="345" spans="27:28" s="21" customFormat="1" x14ac:dyDescent="0.25">
      <c r="AA345" s="17"/>
      <c r="AB345" s="17"/>
    </row>
    <row r="346" spans="27:28" s="21" customFormat="1" x14ac:dyDescent="0.25">
      <c r="AA346" s="17"/>
      <c r="AB346" s="17"/>
    </row>
    <row r="347" spans="27:28" s="21" customFormat="1" x14ac:dyDescent="0.25">
      <c r="AA347" s="17"/>
      <c r="AB347" s="17"/>
    </row>
    <row r="348" spans="27:28" s="21" customFormat="1" x14ac:dyDescent="0.25">
      <c r="AA348" s="17"/>
      <c r="AB348" s="17"/>
    </row>
    <row r="349" spans="27:28" s="21" customFormat="1" x14ac:dyDescent="0.25">
      <c r="AA349" s="17"/>
      <c r="AB349" s="17"/>
    </row>
    <row r="350" spans="27:28" s="21" customFormat="1" x14ac:dyDescent="0.25">
      <c r="AA350" s="17"/>
      <c r="AB350" s="17"/>
    </row>
    <row r="351" spans="27:28" s="21" customFormat="1" x14ac:dyDescent="0.25">
      <c r="AA351" s="17"/>
      <c r="AB351" s="17"/>
    </row>
    <row r="352" spans="27:28" s="21" customFormat="1" x14ac:dyDescent="0.25">
      <c r="AA352" s="17"/>
      <c r="AB352" s="17"/>
    </row>
    <row r="353" spans="27:28" s="21" customFormat="1" x14ac:dyDescent="0.25">
      <c r="AA353" s="17"/>
      <c r="AB353" s="17"/>
    </row>
    <row r="354" spans="27:28" s="21" customFormat="1" x14ac:dyDescent="0.25">
      <c r="AA354" s="17"/>
      <c r="AB354" s="17"/>
    </row>
    <row r="355" spans="27:28" s="21" customFormat="1" x14ac:dyDescent="0.25">
      <c r="AA355" s="17"/>
      <c r="AB355" s="17"/>
    </row>
    <row r="356" spans="27:28" s="21" customFormat="1" x14ac:dyDescent="0.25">
      <c r="AA356" s="17"/>
      <c r="AB356" s="17"/>
    </row>
    <row r="357" spans="27:28" s="21" customFormat="1" x14ac:dyDescent="0.25">
      <c r="AA357" s="17"/>
      <c r="AB357" s="17"/>
    </row>
    <row r="358" spans="27:28" s="21" customFormat="1" x14ac:dyDescent="0.25">
      <c r="AA358" s="17"/>
      <c r="AB358" s="17"/>
    </row>
    <row r="359" spans="27:28" s="21" customFormat="1" x14ac:dyDescent="0.25">
      <c r="AA359" s="17"/>
      <c r="AB359" s="17"/>
    </row>
    <row r="360" spans="27:28" s="21" customFormat="1" x14ac:dyDescent="0.25">
      <c r="AA360" s="17"/>
      <c r="AB360" s="17"/>
    </row>
    <row r="361" spans="27:28" s="21" customFormat="1" x14ac:dyDescent="0.25">
      <c r="AA361" s="17"/>
      <c r="AB361" s="17"/>
    </row>
    <row r="362" spans="27:28" s="21" customFormat="1" x14ac:dyDescent="0.25">
      <c r="AA362" s="17"/>
      <c r="AB362" s="17"/>
    </row>
    <row r="363" spans="27:28" s="21" customFormat="1" x14ac:dyDescent="0.25">
      <c r="AA363" s="17"/>
      <c r="AB363" s="17"/>
    </row>
    <row r="364" spans="27:28" s="21" customFormat="1" x14ac:dyDescent="0.25">
      <c r="AA364" s="17"/>
      <c r="AB364" s="17"/>
    </row>
    <row r="365" spans="27:28" s="21" customFormat="1" x14ac:dyDescent="0.25">
      <c r="AA365" s="17"/>
      <c r="AB365" s="17"/>
    </row>
    <row r="366" spans="27:28" s="21" customFormat="1" x14ac:dyDescent="0.25">
      <c r="AA366" s="17"/>
      <c r="AB366" s="17"/>
    </row>
    <row r="367" spans="27:28" s="21" customFormat="1" x14ac:dyDescent="0.25">
      <c r="AA367" s="17"/>
      <c r="AB367" s="17"/>
    </row>
    <row r="368" spans="27:28" s="21" customFormat="1" x14ac:dyDescent="0.25">
      <c r="AA368" s="17"/>
      <c r="AB368" s="17"/>
    </row>
    <row r="369" spans="27:28" s="21" customFormat="1" x14ac:dyDescent="0.25">
      <c r="AA369" s="17"/>
      <c r="AB369" s="17"/>
    </row>
    <row r="370" spans="27:28" s="21" customFormat="1" x14ac:dyDescent="0.25">
      <c r="AA370" s="17"/>
      <c r="AB370" s="17"/>
    </row>
    <row r="371" spans="27:28" s="21" customFormat="1" x14ac:dyDescent="0.25">
      <c r="AA371" s="17"/>
      <c r="AB371" s="17"/>
    </row>
    <row r="372" spans="27:28" s="21" customFormat="1" x14ac:dyDescent="0.25">
      <c r="AA372" s="17"/>
      <c r="AB372" s="17"/>
    </row>
    <row r="373" spans="27:28" s="21" customFormat="1" x14ac:dyDescent="0.25">
      <c r="AA373" s="17"/>
      <c r="AB373" s="17"/>
    </row>
    <row r="374" spans="27:28" s="21" customFormat="1" x14ac:dyDescent="0.25">
      <c r="AA374" s="17"/>
      <c r="AB374" s="17"/>
    </row>
    <row r="375" spans="27:28" s="21" customFormat="1" x14ac:dyDescent="0.25">
      <c r="AA375" s="17"/>
      <c r="AB375" s="17"/>
    </row>
    <row r="376" spans="27:28" s="21" customFormat="1" x14ac:dyDescent="0.25">
      <c r="AA376" s="17"/>
      <c r="AB376" s="17"/>
    </row>
    <row r="377" spans="27:28" s="21" customFormat="1" x14ac:dyDescent="0.25">
      <c r="AA377" s="17"/>
      <c r="AB377" s="17"/>
    </row>
    <row r="378" spans="27:28" s="21" customFormat="1" x14ac:dyDescent="0.25">
      <c r="AA378" s="17"/>
      <c r="AB378" s="17"/>
    </row>
    <row r="379" spans="27:28" s="21" customFormat="1" x14ac:dyDescent="0.25">
      <c r="AA379" s="17"/>
      <c r="AB379" s="17"/>
    </row>
    <row r="380" spans="27:28" s="21" customFormat="1" x14ac:dyDescent="0.25">
      <c r="AA380" s="17"/>
      <c r="AB380" s="17"/>
    </row>
    <row r="381" spans="27:28" s="21" customFormat="1" x14ac:dyDescent="0.25">
      <c r="AA381" s="17"/>
      <c r="AB381" s="17"/>
    </row>
    <row r="382" spans="27:28" s="21" customFormat="1" x14ac:dyDescent="0.25">
      <c r="AA382" s="17"/>
      <c r="AB382" s="17"/>
    </row>
    <row r="383" spans="27:28" s="21" customFormat="1" x14ac:dyDescent="0.25">
      <c r="AA383" s="17"/>
      <c r="AB383" s="17"/>
    </row>
    <row r="384" spans="27:28" s="21" customFormat="1" x14ac:dyDescent="0.25">
      <c r="AA384" s="17"/>
      <c r="AB384" s="17"/>
    </row>
    <row r="385" spans="27:28" s="21" customFormat="1" x14ac:dyDescent="0.25">
      <c r="AA385" s="17"/>
      <c r="AB385" s="17"/>
    </row>
    <row r="386" spans="27:28" s="21" customFormat="1" x14ac:dyDescent="0.25">
      <c r="AA386" s="17"/>
      <c r="AB386" s="17"/>
    </row>
    <row r="387" spans="27:28" s="21" customFormat="1" x14ac:dyDescent="0.25">
      <c r="AA387" s="17"/>
      <c r="AB387" s="17"/>
    </row>
    <row r="388" spans="27:28" s="21" customFormat="1" x14ac:dyDescent="0.25">
      <c r="AA388" s="17"/>
      <c r="AB388" s="17"/>
    </row>
    <row r="389" spans="27:28" s="21" customFormat="1" x14ac:dyDescent="0.25">
      <c r="AA389" s="17"/>
      <c r="AB389" s="17"/>
    </row>
    <row r="390" spans="27:28" s="21" customFormat="1" x14ac:dyDescent="0.25">
      <c r="AA390" s="17"/>
      <c r="AB390" s="17"/>
    </row>
    <row r="391" spans="27:28" s="21" customFormat="1" x14ac:dyDescent="0.25">
      <c r="AA391" s="17"/>
      <c r="AB391" s="17"/>
    </row>
    <row r="392" spans="27:28" s="21" customFormat="1" x14ac:dyDescent="0.25">
      <c r="AA392" s="17"/>
      <c r="AB392" s="17"/>
    </row>
    <row r="393" spans="27:28" s="21" customFormat="1" x14ac:dyDescent="0.25">
      <c r="AA393" s="17"/>
      <c r="AB393" s="17"/>
    </row>
    <row r="394" spans="27:28" s="21" customFormat="1" x14ac:dyDescent="0.25">
      <c r="AA394" s="17"/>
      <c r="AB394" s="17"/>
    </row>
    <row r="395" spans="27:28" s="21" customFormat="1" x14ac:dyDescent="0.25">
      <c r="AA395" s="17"/>
      <c r="AB395" s="17"/>
    </row>
    <row r="396" spans="27:28" s="21" customFormat="1" x14ac:dyDescent="0.25">
      <c r="AA396" s="17"/>
      <c r="AB396" s="17"/>
    </row>
    <row r="397" spans="27:28" s="21" customFormat="1" x14ac:dyDescent="0.25">
      <c r="AA397" s="17"/>
      <c r="AB397" s="17"/>
    </row>
    <row r="398" spans="27:28" s="21" customFormat="1" x14ac:dyDescent="0.25">
      <c r="AA398" s="17"/>
      <c r="AB398" s="17"/>
    </row>
    <row r="399" spans="27:28" s="21" customFormat="1" x14ac:dyDescent="0.25">
      <c r="AA399" s="17"/>
      <c r="AB399" s="17"/>
    </row>
    <row r="400" spans="27:28" s="21" customFormat="1" x14ac:dyDescent="0.25">
      <c r="AA400" s="17"/>
      <c r="AB400" s="17"/>
    </row>
    <row r="401" spans="27:28" s="21" customFormat="1" x14ac:dyDescent="0.25">
      <c r="AA401" s="17"/>
      <c r="AB401" s="17"/>
    </row>
    <row r="402" spans="27:28" s="21" customFormat="1" x14ac:dyDescent="0.25">
      <c r="AA402" s="17"/>
      <c r="AB402" s="17"/>
    </row>
    <row r="403" spans="27:28" s="21" customFormat="1" x14ac:dyDescent="0.25">
      <c r="AA403" s="17"/>
      <c r="AB403" s="17"/>
    </row>
    <row r="404" spans="27:28" s="21" customFormat="1" x14ac:dyDescent="0.25">
      <c r="AA404" s="17"/>
      <c r="AB404" s="17"/>
    </row>
    <row r="405" spans="27:28" s="21" customFormat="1" x14ac:dyDescent="0.25">
      <c r="AA405" s="17"/>
      <c r="AB405" s="17"/>
    </row>
    <row r="406" spans="27:28" s="21" customFormat="1" x14ac:dyDescent="0.25">
      <c r="AA406" s="17"/>
      <c r="AB406" s="17"/>
    </row>
    <row r="407" spans="27:28" s="21" customFormat="1" x14ac:dyDescent="0.25">
      <c r="AA407" s="17"/>
      <c r="AB407" s="17"/>
    </row>
    <row r="408" spans="27:28" s="21" customFormat="1" x14ac:dyDescent="0.25">
      <c r="AA408" s="17"/>
      <c r="AB408" s="17"/>
    </row>
    <row r="409" spans="27:28" s="21" customFormat="1" x14ac:dyDescent="0.25">
      <c r="AA409" s="17"/>
      <c r="AB409" s="17"/>
    </row>
    <row r="410" spans="27:28" s="21" customFormat="1" x14ac:dyDescent="0.25">
      <c r="AA410" s="17"/>
      <c r="AB410" s="17"/>
    </row>
    <row r="411" spans="27:28" s="21" customFormat="1" x14ac:dyDescent="0.25">
      <c r="AA411" s="17"/>
      <c r="AB411" s="17"/>
    </row>
    <row r="412" spans="27:28" s="21" customFormat="1" x14ac:dyDescent="0.25">
      <c r="AA412" s="17"/>
      <c r="AB412" s="17"/>
    </row>
    <row r="413" spans="27:28" s="21" customFormat="1" x14ac:dyDescent="0.25">
      <c r="AA413" s="17"/>
      <c r="AB413" s="17"/>
    </row>
    <row r="414" spans="27:28" s="21" customFormat="1" x14ac:dyDescent="0.25">
      <c r="AA414" s="17"/>
      <c r="AB414" s="17"/>
    </row>
    <row r="415" spans="27:28" s="21" customFormat="1" x14ac:dyDescent="0.25">
      <c r="AA415" s="17"/>
      <c r="AB415" s="17"/>
    </row>
    <row r="416" spans="27:28" s="21" customFormat="1" x14ac:dyDescent="0.25">
      <c r="AA416" s="17"/>
      <c r="AB416" s="17"/>
    </row>
    <row r="417" spans="27:28" s="21" customFormat="1" x14ac:dyDescent="0.25">
      <c r="AA417" s="17"/>
      <c r="AB417" s="17"/>
    </row>
    <row r="418" spans="27:28" s="21" customFormat="1" x14ac:dyDescent="0.25">
      <c r="AA418" s="17"/>
      <c r="AB418" s="17"/>
    </row>
    <row r="419" spans="27:28" s="21" customFormat="1" x14ac:dyDescent="0.25">
      <c r="AA419" s="17"/>
      <c r="AB419" s="17"/>
    </row>
    <row r="420" spans="27:28" s="21" customFormat="1" x14ac:dyDescent="0.25">
      <c r="AA420" s="17"/>
      <c r="AB420" s="17"/>
    </row>
    <row r="421" spans="27:28" s="21" customFormat="1" x14ac:dyDescent="0.25">
      <c r="AA421" s="17"/>
      <c r="AB421" s="17"/>
    </row>
    <row r="422" spans="27:28" s="21" customFormat="1" x14ac:dyDescent="0.25">
      <c r="AA422" s="17"/>
      <c r="AB422" s="17"/>
    </row>
    <row r="423" spans="27:28" s="21" customFormat="1" x14ac:dyDescent="0.25">
      <c r="AA423" s="17"/>
      <c r="AB423" s="17"/>
    </row>
    <row r="424" spans="27:28" s="21" customFormat="1" x14ac:dyDescent="0.25">
      <c r="AA424" s="17"/>
      <c r="AB424" s="17"/>
    </row>
    <row r="425" spans="27:28" s="21" customFormat="1" x14ac:dyDescent="0.25">
      <c r="AA425" s="17"/>
      <c r="AB425" s="17"/>
    </row>
    <row r="426" spans="27:28" s="21" customFormat="1" x14ac:dyDescent="0.25">
      <c r="AA426" s="17"/>
      <c r="AB426" s="17"/>
    </row>
    <row r="427" spans="27:28" s="21" customFormat="1" x14ac:dyDescent="0.25">
      <c r="AA427" s="17"/>
      <c r="AB427" s="17"/>
    </row>
    <row r="428" spans="27:28" s="21" customFormat="1" x14ac:dyDescent="0.25">
      <c r="AA428" s="17"/>
      <c r="AB428" s="17"/>
    </row>
    <row r="429" spans="27:28" s="21" customFormat="1" x14ac:dyDescent="0.25">
      <c r="AA429" s="17"/>
      <c r="AB429" s="17"/>
    </row>
    <row r="430" spans="27:28" s="21" customFormat="1" x14ac:dyDescent="0.25">
      <c r="AA430" s="17"/>
      <c r="AB430" s="17"/>
    </row>
    <row r="431" spans="27:28" s="21" customFormat="1" x14ac:dyDescent="0.25">
      <c r="AA431" s="17"/>
      <c r="AB431" s="17"/>
    </row>
    <row r="432" spans="27:28" s="21" customFormat="1" x14ac:dyDescent="0.25">
      <c r="AA432" s="17"/>
      <c r="AB432" s="17"/>
    </row>
    <row r="433" spans="27:28" s="21" customFormat="1" x14ac:dyDescent="0.25">
      <c r="AA433" s="17"/>
      <c r="AB433" s="17"/>
    </row>
    <row r="434" spans="27:28" s="21" customFormat="1" x14ac:dyDescent="0.25">
      <c r="AA434" s="17"/>
      <c r="AB434" s="17"/>
    </row>
    <row r="435" spans="27:28" s="21" customFormat="1" x14ac:dyDescent="0.25">
      <c r="AA435" s="17"/>
      <c r="AB435" s="17"/>
    </row>
    <row r="436" spans="27:28" s="21" customFormat="1" x14ac:dyDescent="0.25">
      <c r="AA436" s="17"/>
      <c r="AB436" s="17"/>
    </row>
    <row r="437" spans="27:28" s="21" customFormat="1" x14ac:dyDescent="0.25">
      <c r="AA437" s="17"/>
      <c r="AB437" s="17"/>
    </row>
    <row r="438" spans="27:28" s="21" customFormat="1" x14ac:dyDescent="0.25">
      <c r="AA438" s="17"/>
      <c r="AB438" s="17"/>
    </row>
    <row r="439" spans="27:28" s="21" customFormat="1" x14ac:dyDescent="0.25">
      <c r="AA439" s="17"/>
      <c r="AB439" s="17"/>
    </row>
    <row r="440" spans="27:28" s="21" customFormat="1" x14ac:dyDescent="0.25">
      <c r="AA440" s="17"/>
      <c r="AB440" s="17"/>
    </row>
    <row r="441" spans="27:28" s="21" customFormat="1" x14ac:dyDescent="0.25">
      <c r="AA441" s="17"/>
      <c r="AB441" s="17"/>
    </row>
    <row r="442" spans="27:28" s="21" customFormat="1" x14ac:dyDescent="0.25">
      <c r="AA442" s="17"/>
      <c r="AB442" s="17"/>
    </row>
    <row r="443" spans="27:28" s="21" customFormat="1" x14ac:dyDescent="0.25">
      <c r="AA443" s="17"/>
      <c r="AB443" s="17"/>
    </row>
    <row r="444" spans="27:28" s="21" customFormat="1" x14ac:dyDescent="0.25">
      <c r="AA444" s="17"/>
      <c r="AB444" s="17"/>
    </row>
    <row r="445" spans="27:28" s="21" customFormat="1" x14ac:dyDescent="0.25">
      <c r="AA445" s="17"/>
      <c r="AB445" s="17"/>
    </row>
    <row r="446" spans="27:28" s="21" customFormat="1" x14ac:dyDescent="0.25">
      <c r="AA446" s="17"/>
      <c r="AB446" s="17"/>
    </row>
    <row r="447" spans="27:28" s="21" customFormat="1" x14ac:dyDescent="0.25">
      <c r="AA447" s="17"/>
      <c r="AB447" s="17"/>
    </row>
    <row r="448" spans="27:28" s="21" customFormat="1" x14ac:dyDescent="0.25">
      <c r="AA448" s="17"/>
      <c r="AB448" s="17"/>
    </row>
    <row r="449" spans="27:28" s="21" customFormat="1" x14ac:dyDescent="0.25">
      <c r="AA449" s="17"/>
      <c r="AB449" s="17"/>
    </row>
    <row r="450" spans="27:28" s="21" customFormat="1" x14ac:dyDescent="0.25">
      <c r="AA450" s="17"/>
      <c r="AB450" s="17"/>
    </row>
    <row r="451" spans="27:28" s="21" customFormat="1" x14ac:dyDescent="0.25">
      <c r="AA451" s="17"/>
      <c r="AB451" s="17"/>
    </row>
    <row r="452" spans="27:28" s="21" customFormat="1" x14ac:dyDescent="0.25">
      <c r="AA452" s="17"/>
      <c r="AB452" s="17"/>
    </row>
    <row r="453" spans="27:28" s="21" customFormat="1" x14ac:dyDescent="0.25">
      <c r="AA453" s="17"/>
      <c r="AB453" s="17"/>
    </row>
    <row r="454" spans="27:28" s="21" customFormat="1" x14ac:dyDescent="0.25">
      <c r="AA454" s="17"/>
      <c r="AB454" s="17"/>
    </row>
    <row r="455" spans="27:28" s="21" customFormat="1" x14ac:dyDescent="0.25">
      <c r="AA455" s="17"/>
      <c r="AB455" s="17"/>
    </row>
    <row r="456" spans="27:28" s="21" customFormat="1" x14ac:dyDescent="0.25">
      <c r="AA456" s="17"/>
      <c r="AB456" s="17"/>
    </row>
    <row r="457" spans="27:28" s="21" customFormat="1" x14ac:dyDescent="0.25">
      <c r="AA457" s="17"/>
      <c r="AB457" s="17"/>
    </row>
    <row r="458" spans="27:28" s="21" customFormat="1" x14ac:dyDescent="0.25">
      <c r="AA458" s="17"/>
      <c r="AB458" s="17"/>
    </row>
    <row r="459" spans="27:28" s="21" customFormat="1" x14ac:dyDescent="0.25">
      <c r="AA459" s="17"/>
      <c r="AB459" s="17"/>
    </row>
    <row r="460" spans="27:28" s="21" customFormat="1" x14ac:dyDescent="0.25">
      <c r="AA460" s="17"/>
      <c r="AB460" s="17"/>
    </row>
    <row r="461" spans="27:28" s="21" customFormat="1" x14ac:dyDescent="0.25">
      <c r="AA461" s="17"/>
      <c r="AB461" s="17"/>
    </row>
    <row r="462" spans="27:28" s="21" customFormat="1" x14ac:dyDescent="0.25">
      <c r="AA462" s="17"/>
      <c r="AB462" s="17"/>
    </row>
    <row r="463" spans="27:28" s="21" customFormat="1" x14ac:dyDescent="0.25">
      <c r="AA463" s="17"/>
      <c r="AB463" s="17"/>
    </row>
    <row r="464" spans="27:28" s="21" customFormat="1" x14ac:dyDescent="0.25">
      <c r="AA464" s="17"/>
      <c r="AB464" s="17"/>
    </row>
    <row r="465" spans="27:28" s="21" customFormat="1" x14ac:dyDescent="0.25">
      <c r="AA465" s="17"/>
      <c r="AB465" s="17"/>
    </row>
    <row r="466" spans="27:28" s="21" customFormat="1" x14ac:dyDescent="0.25">
      <c r="AA466" s="17"/>
      <c r="AB466" s="17"/>
    </row>
    <row r="467" spans="27:28" s="21" customFormat="1" x14ac:dyDescent="0.25">
      <c r="AA467" s="17"/>
      <c r="AB467" s="17"/>
    </row>
    <row r="468" spans="27:28" s="21" customFormat="1" x14ac:dyDescent="0.25">
      <c r="AA468" s="17"/>
      <c r="AB468" s="17"/>
    </row>
    <row r="469" spans="27:28" s="21" customFormat="1" x14ac:dyDescent="0.25">
      <c r="AA469" s="17"/>
      <c r="AB469" s="17"/>
    </row>
    <row r="470" spans="27:28" s="21" customFormat="1" x14ac:dyDescent="0.25">
      <c r="AA470" s="17"/>
      <c r="AB470" s="17"/>
    </row>
    <row r="471" spans="27:28" s="21" customFormat="1" x14ac:dyDescent="0.25">
      <c r="AA471" s="17"/>
      <c r="AB471" s="17"/>
    </row>
    <row r="472" spans="27:28" s="21" customFormat="1" x14ac:dyDescent="0.25">
      <c r="AA472" s="17"/>
      <c r="AB472" s="17"/>
    </row>
    <row r="473" spans="27:28" s="21" customFormat="1" x14ac:dyDescent="0.25">
      <c r="AA473" s="17"/>
      <c r="AB473" s="17"/>
    </row>
    <row r="474" spans="27:28" s="21" customFormat="1" x14ac:dyDescent="0.25">
      <c r="AA474" s="17"/>
      <c r="AB474" s="17"/>
    </row>
    <row r="475" spans="27:28" s="21" customFormat="1" x14ac:dyDescent="0.25">
      <c r="AA475" s="17"/>
      <c r="AB475" s="17"/>
    </row>
    <row r="476" spans="27:28" s="21" customFormat="1" x14ac:dyDescent="0.25">
      <c r="AA476" s="17"/>
      <c r="AB476" s="17"/>
    </row>
    <row r="477" spans="27:28" s="21" customFormat="1" x14ac:dyDescent="0.25">
      <c r="AA477" s="17"/>
      <c r="AB477" s="17"/>
    </row>
    <row r="478" spans="27:28" s="21" customFormat="1" x14ac:dyDescent="0.25">
      <c r="AA478" s="17"/>
      <c r="AB478" s="17"/>
    </row>
    <row r="479" spans="27:28" s="21" customFormat="1" x14ac:dyDescent="0.25">
      <c r="AA479" s="17"/>
      <c r="AB479" s="17"/>
    </row>
    <row r="480" spans="27:28" s="21" customFormat="1" x14ac:dyDescent="0.25">
      <c r="AA480" s="17"/>
      <c r="AB480" s="17"/>
    </row>
    <row r="481" spans="27:28" s="21" customFormat="1" x14ac:dyDescent="0.25">
      <c r="AA481" s="17"/>
      <c r="AB481" s="17"/>
    </row>
    <row r="482" spans="27:28" s="21" customFormat="1" x14ac:dyDescent="0.25">
      <c r="AA482" s="17"/>
      <c r="AB482" s="17"/>
    </row>
    <row r="483" spans="27:28" s="21" customFormat="1" x14ac:dyDescent="0.25">
      <c r="AA483" s="17"/>
      <c r="AB483" s="17"/>
    </row>
    <row r="484" spans="27:28" s="21" customFormat="1" x14ac:dyDescent="0.25">
      <c r="AA484" s="17"/>
      <c r="AB484" s="17"/>
    </row>
    <row r="485" spans="27:28" s="21" customFormat="1" x14ac:dyDescent="0.25">
      <c r="AA485" s="17"/>
      <c r="AB485" s="17"/>
    </row>
    <row r="486" spans="27:28" s="21" customFormat="1" x14ac:dyDescent="0.25">
      <c r="AA486" s="17"/>
      <c r="AB486" s="17"/>
    </row>
    <row r="487" spans="27:28" s="21" customFormat="1" x14ac:dyDescent="0.25">
      <c r="AA487" s="17"/>
      <c r="AB487" s="17"/>
    </row>
    <row r="488" spans="27:28" s="21" customFormat="1" x14ac:dyDescent="0.25">
      <c r="AA488" s="17"/>
      <c r="AB488" s="17"/>
    </row>
    <row r="489" spans="27:28" s="21" customFormat="1" x14ac:dyDescent="0.25">
      <c r="AA489" s="17"/>
      <c r="AB489" s="17"/>
    </row>
    <row r="490" spans="27:28" s="21" customFormat="1" x14ac:dyDescent="0.25">
      <c r="AA490" s="17"/>
      <c r="AB490" s="17"/>
    </row>
    <row r="491" spans="27:28" s="21" customFormat="1" x14ac:dyDescent="0.25">
      <c r="AA491" s="17"/>
      <c r="AB491" s="17"/>
    </row>
    <row r="492" spans="27:28" s="21" customFormat="1" x14ac:dyDescent="0.25">
      <c r="AA492" s="17"/>
      <c r="AB492" s="17"/>
    </row>
    <row r="493" spans="27:28" s="21" customFormat="1" x14ac:dyDescent="0.25">
      <c r="AA493" s="17"/>
      <c r="AB493" s="17"/>
    </row>
    <row r="494" spans="27:28" s="21" customFormat="1" x14ac:dyDescent="0.25">
      <c r="AA494" s="17"/>
      <c r="AB494" s="17"/>
    </row>
    <row r="495" spans="27:28" s="21" customFormat="1" x14ac:dyDescent="0.25">
      <c r="AA495" s="17"/>
      <c r="AB495" s="17"/>
    </row>
    <row r="496" spans="27:28" s="21" customFormat="1" x14ac:dyDescent="0.25">
      <c r="AA496" s="17"/>
      <c r="AB496" s="17"/>
    </row>
    <row r="497" spans="27:28" s="21" customFormat="1" x14ac:dyDescent="0.25">
      <c r="AA497" s="17"/>
      <c r="AB497" s="17"/>
    </row>
    <row r="498" spans="27:28" s="21" customFormat="1" x14ac:dyDescent="0.25">
      <c r="AA498" s="17"/>
      <c r="AB498" s="17"/>
    </row>
    <row r="499" spans="27:28" s="21" customFormat="1" x14ac:dyDescent="0.25">
      <c r="AA499" s="17"/>
      <c r="AB499" s="17"/>
    </row>
    <row r="500" spans="27:28" s="21" customFormat="1" x14ac:dyDescent="0.25">
      <c r="AA500" s="17"/>
      <c r="AB500" s="17"/>
    </row>
    <row r="501" spans="27:28" s="21" customFormat="1" x14ac:dyDescent="0.25">
      <c r="AA501" s="17"/>
      <c r="AB501" s="17"/>
    </row>
    <row r="502" spans="27:28" s="21" customFormat="1" x14ac:dyDescent="0.25">
      <c r="AA502" s="17"/>
      <c r="AB502" s="17"/>
    </row>
    <row r="503" spans="27:28" s="21" customFormat="1" x14ac:dyDescent="0.25">
      <c r="AA503" s="17"/>
      <c r="AB503" s="17"/>
    </row>
    <row r="504" spans="27:28" s="21" customFormat="1" x14ac:dyDescent="0.25">
      <c r="AA504" s="17"/>
      <c r="AB504" s="17"/>
    </row>
    <row r="505" spans="27:28" s="21" customFormat="1" x14ac:dyDescent="0.25">
      <c r="AA505" s="17"/>
      <c r="AB505" s="17"/>
    </row>
    <row r="506" spans="27:28" s="21" customFormat="1" x14ac:dyDescent="0.25">
      <c r="AA506" s="17"/>
      <c r="AB506" s="17"/>
    </row>
    <row r="507" spans="27:28" s="21" customFormat="1" x14ac:dyDescent="0.25">
      <c r="AA507" s="17"/>
      <c r="AB507" s="17"/>
    </row>
    <row r="508" spans="27:28" s="21" customFormat="1" x14ac:dyDescent="0.25">
      <c r="AA508" s="17"/>
      <c r="AB508" s="17"/>
    </row>
    <row r="509" spans="27:28" s="21" customFormat="1" x14ac:dyDescent="0.25">
      <c r="AA509" s="17"/>
      <c r="AB509" s="17"/>
    </row>
    <row r="510" spans="27:28" s="21" customFormat="1" x14ac:dyDescent="0.25">
      <c r="AA510" s="17"/>
      <c r="AB510" s="17"/>
    </row>
    <row r="511" spans="27:28" s="21" customFormat="1" x14ac:dyDescent="0.25">
      <c r="AA511" s="17"/>
      <c r="AB511" s="17"/>
    </row>
    <row r="512" spans="27:28" s="21" customFormat="1" x14ac:dyDescent="0.25">
      <c r="AA512" s="17"/>
      <c r="AB512" s="17"/>
    </row>
    <row r="513" spans="27:28" s="21" customFormat="1" x14ac:dyDescent="0.25">
      <c r="AA513" s="17"/>
      <c r="AB513" s="17"/>
    </row>
    <row r="514" spans="27:28" s="21" customFormat="1" x14ac:dyDescent="0.25">
      <c r="AA514" s="17"/>
      <c r="AB514" s="17"/>
    </row>
    <row r="515" spans="27:28" s="21" customFormat="1" x14ac:dyDescent="0.25">
      <c r="AA515" s="17"/>
      <c r="AB515" s="17"/>
    </row>
    <row r="516" spans="27:28" s="21" customFormat="1" x14ac:dyDescent="0.25">
      <c r="AA516" s="17"/>
      <c r="AB516" s="17"/>
    </row>
    <row r="517" spans="27:28" s="21" customFormat="1" x14ac:dyDescent="0.25">
      <c r="AA517" s="17"/>
      <c r="AB517" s="17"/>
    </row>
    <row r="518" spans="27:28" s="21" customFormat="1" x14ac:dyDescent="0.25">
      <c r="AA518" s="17"/>
      <c r="AB518" s="17"/>
    </row>
    <row r="519" spans="27:28" s="21" customFormat="1" x14ac:dyDescent="0.25">
      <c r="AA519" s="17"/>
      <c r="AB519" s="17"/>
    </row>
    <row r="520" spans="27:28" s="21" customFormat="1" x14ac:dyDescent="0.25">
      <c r="AA520" s="17"/>
      <c r="AB520" s="17"/>
    </row>
    <row r="521" spans="27:28" s="21" customFormat="1" x14ac:dyDescent="0.25">
      <c r="AA521" s="17"/>
      <c r="AB521" s="17"/>
    </row>
    <row r="522" spans="27:28" s="21" customFormat="1" x14ac:dyDescent="0.25">
      <c r="AA522" s="17"/>
      <c r="AB522" s="17"/>
    </row>
    <row r="523" spans="27:28" s="21" customFormat="1" x14ac:dyDescent="0.25">
      <c r="AA523" s="17"/>
      <c r="AB523" s="17"/>
    </row>
    <row r="524" spans="27:28" s="21" customFormat="1" x14ac:dyDescent="0.25">
      <c r="AA524" s="17"/>
      <c r="AB524" s="17"/>
    </row>
    <row r="525" spans="27:28" s="21" customFormat="1" x14ac:dyDescent="0.25">
      <c r="AA525" s="17"/>
      <c r="AB525" s="17"/>
    </row>
    <row r="526" spans="27:28" s="21" customFormat="1" x14ac:dyDescent="0.25">
      <c r="AA526" s="17"/>
      <c r="AB526" s="17"/>
    </row>
    <row r="527" spans="27:28" s="21" customFormat="1" x14ac:dyDescent="0.25">
      <c r="AA527" s="17"/>
      <c r="AB527" s="17"/>
    </row>
    <row r="528" spans="27:28" s="21" customFormat="1" x14ac:dyDescent="0.25">
      <c r="AA528" s="17"/>
      <c r="AB528" s="17"/>
    </row>
    <row r="529" spans="27:28" s="21" customFormat="1" x14ac:dyDescent="0.25">
      <c r="AA529" s="17"/>
      <c r="AB529" s="17"/>
    </row>
    <row r="530" spans="27:28" s="21" customFormat="1" x14ac:dyDescent="0.25">
      <c r="AA530" s="17"/>
      <c r="AB530" s="17"/>
    </row>
    <row r="531" spans="27:28" s="21" customFormat="1" x14ac:dyDescent="0.25">
      <c r="AA531" s="17"/>
      <c r="AB531" s="17"/>
    </row>
    <row r="532" spans="27:28" s="21" customFormat="1" x14ac:dyDescent="0.25">
      <c r="AA532" s="17"/>
      <c r="AB532" s="17"/>
    </row>
    <row r="533" spans="27:28" s="21" customFormat="1" x14ac:dyDescent="0.25">
      <c r="AA533" s="17"/>
      <c r="AB533" s="17"/>
    </row>
    <row r="534" spans="27:28" s="21" customFormat="1" x14ac:dyDescent="0.25">
      <c r="AA534" s="17"/>
      <c r="AB534" s="17"/>
    </row>
    <row r="535" spans="27:28" s="21" customFormat="1" x14ac:dyDescent="0.25">
      <c r="AA535" s="17"/>
      <c r="AB535" s="17"/>
    </row>
    <row r="536" spans="27:28" s="21" customFormat="1" x14ac:dyDescent="0.25">
      <c r="AA536" s="17"/>
      <c r="AB536" s="17"/>
    </row>
    <row r="537" spans="27:28" s="21" customFormat="1" x14ac:dyDescent="0.25">
      <c r="AA537" s="17"/>
      <c r="AB537" s="17"/>
    </row>
    <row r="538" spans="27:28" s="21" customFormat="1" x14ac:dyDescent="0.25">
      <c r="AA538" s="17"/>
      <c r="AB538" s="17"/>
    </row>
    <row r="539" spans="27:28" s="21" customFormat="1" x14ac:dyDescent="0.25">
      <c r="AA539" s="17"/>
      <c r="AB539" s="17"/>
    </row>
    <row r="540" spans="27:28" s="21" customFormat="1" x14ac:dyDescent="0.25">
      <c r="AA540" s="17"/>
      <c r="AB540" s="17"/>
    </row>
    <row r="541" spans="27:28" s="21" customFormat="1" x14ac:dyDescent="0.25">
      <c r="AA541" s="17"/>
      <c r="AB541" s="17"/>
    </row>
    <row r="542" spans="27:28" s="21" customFormat="1" x14ac:dyDescent="0.25">
      <c r="AA542" s="17"/>
      <c r="AB542" s="17"/>
    </row>
    <row r="543" spans="27:28" s="21" customFormat="1" x14ac:dyDescent="0.25">
      <c r="AA543" s="17"/>
      <c r="AB543" s="17"/>
    </row>
    <row r="544" spans="27:28" s="21" customFormat="1" x14ac:dyDescent="0.25">
      <c r="AA544" s="17"/>
      <c r="AB544" s="17"/>
    </row>
    <row r="545" spans="27:28" s="21" customFormat="1" x14ac:dyDescent="0.25">
      <c r="AA545" s="17"/>
      <c r="AB545" s="17"/>
    </row>
    <row r="546" spans="27:28" s="21" customFormat="1" x14ac:dyDescent="0.25">
      <c r="AA546" s="17"/>
      <c r="AB546" s="17"/>
    </row>
    <row r="547" spans="27:28" s="21" customFormat="1" x14ac:dyDescent="0.25">
      <c r="AA547" s="17"/>
      <c r="AB547" s="17"/>
    </row>
    <row r="548" spans="27:28" s="21" customFormat="1" x14ac:dyDescent="0.25">
      <c r="AA548" s="17"/>
      <c r="AB548" s="17"/>
    </row>
    <row r="549" spans="27:28" s="21" customFormat="1" x14ac:dyDescent="0.25">
      <c r="AA549" s="17"/>
      <c r="AB549" s="17"/>
    </row>
    <row r="550" spans="27:28" s="21" customFormat="1" x14ac:dyDescent="0.25">
      <c r="AA550" s="17"/>
      <c r="AB550" s="17"/>
    </row>
    <row r="551" spans="27:28" s="21" customFormat="1" x14ac:dyDescent="0.25">
      <c r="AA551" s="17"/>
      <c r="AB551" s="17"/>
    </row>
    <row r="552" spans="27:28" s="21" customFormat="1" x14ac:dyDescent="0.25">
      <c r="AA552" s="17"/>
      <c r="AB552" s="17"/>
    </row>
    <row r="553" spans="27:28" s="21" customFormat="1" x14ac:dyDescent="0.25">
      <c r="AA553" s="17"/>
      <c r="AB553" s="17"/>
    </row>
    <row r="554" spans="27:28" s="21" customFormat="1" x14ac:dyDescent="0.25">
      <c r="AA554" s="17"/>
      <c r="AB554" s="17"/>
    </row>
    <row r="555" spans="27:28" s="21" customFormat="1" x14ac:dyDescent="0.25">
      <c r="AA555" s="17"/>
      <c r="AB555" s="17"/>
    </row>
    <row r="556" spans="27:28" s="21" customFormat="1" x14ac:dyDescent="0.25">
      <c r="AA556" s="17"/>
      <c r="AB556" s="17"/>
    </row>
    <row r="557" spans="27:28" s="21" customFormat="1" x14ac:dyDescent="0.25">
      <c r="AA557" s="17"/>
      <c r="AB557" s="17"/>
    </row>
    <row r="558" spans="27:28" s="21" customFormat="1" x14ac:dyDescent="0.25">
      <c r="AA558" s="17"/>
      <c r="AB558" s="17"/>
    </row>
    <row r="559" spans="27:28" s="21" customFormat="1" x14ac:dyDescent="0.25">
      <c r="AA559" s="17"/>
      <c r="AB559" s="17"/>
    </row>
    <row r="560" spans="27:28" s="21" customFormat="1" x14ac:dyDescent="0.25">
      <c r="AA560" s="17"/>
      <c r="AB560" s="17"/>
    </row>
    <row r="561" spans="27:28" s="21" customFormat="1" x14ac:dyDescent="0.25">
      <c r="AA561" s="17"/>
      <c r="AB561" s="17"/>
    </row>
    <row r="562" spans="27:28" s="21" customFormat="1" x14ac:dyDescent="0.25">
      <c r="AA562" s="17"/>
      <c r="AB562" s="17"/>
    </row>
    <row r="563" spans="27:28" s="21" customFormat="1" x14ac:dyDescent="0.25">
      <c r="AA563" s="17"/>
      <c r="AB563" s="17"/>
    </row>
    <row r="564" spans="27:28" s="21" customFormat="1" x14ac:dyDescent="0.25">
      <c r="AA564" s="17"/>
      <c r="AB564" s="17"/>
    </row>
    <row r="565" spans="27:28" s="21" customFormat="1" x14ac:dyDescent="0.25">
      <c r="AA565" s="17"/>
      <c r="AB565" s="17"/>
    </row>
    <row r="566" spans="27:28" s="21" customFormat="1" x14ac:dyDescent="0.25">
      <c r="AA566" s="17"/>
      <c r="AB566" s="17"/>
    </row>
    <row r="567" spans="27:28" s="21" customFormat="1" x14ac:dyDescent="0.25">
      <c r="AA567" s="17"/>
      <c r="AB567" s="17"/>
    </row>
    <row r="568" spans="27:28" s="21" customFormat="1" x14ac:dyDescent="0.25">
      <c r="AA568" s="17"/>
      <c r="AB568" s="17"/>
    </row>
  </sheetData>
  <sheetProtection sheet="1" objects="1" scenarios="1" selectLockedCells="1"/>
  <mergeCells count="38">
    <mergeCell ref="U19:W19"/>
    <mergeCell ref="P26:Q26"/>
    <mergeCell ref="P27:Q27"/>
    <mergeCell ref="U21:W21"/>
    <mergeCell ref="P22:Q22"/>
    <mergeCell ref="R22:S22"/>
    <mergeCell ref="P25:Q25"/>
    <mergeCell ref="M21:S21"/>
    <mergeCell ref="U22:W22"/>
    <mergeCell ref="M14:S14"/>
    <mergeCell ref="M15:S15"/>
    <mergeCell ref="M16:S16"/>
    <mergeCell ref="M17:S17"/>
    <mergeCell ref="M18:S18"/>
    <mergeCell ref="U8:W8"/>
    <mergeCell ref="U9:W9"/>
    <mergeCell ref="C10:C13"/>
    <mergeCell ref="U10:W10"/>
    <mergeCell ref="U11:W11"/>
    <mergeCell ref="L12:S12"/>
    <mergeCell ref="U12:W12"/>
    <mergeCell ref="M13:S13"/>
    <mergeCell ref="B23:D24"/>
    <mergeCell ref="E23:S24"/>
    <mergeCell ref="U3:W6"/>
    <mergeCell ref="A1:S2"/>
    <mergeCell ref="U1:W2"/>
    <mergeCell ref="C4:E4"/>
    <mergeCell ref="M4:S4"/>
    <mergeCell ref="B5:B6"/>
    <mergeCell ref="I5:I13"/>
    <mergeCell ref="J5:J13"/>
    <mergeCell ref="K5:K13"/>
    <mergeCell ref="H6:H13"/>
    <mergeCell ref="U7:W7"/>
    <mergeCell ref="D8:D13"/>
    <mergeCell ref="E8:E13"/>
    <mergeCell ref="F8:F13"/>
  </mergeCells>
  <conditionalFormatting sqref="D15:D18">
    <cfRule type="expression" dxfId="101" priority="119">
      <formula>$C15=""</formula>
    </cfRule>
  </conditionalFormatting>
  <conditionalFormatting sqref="C6">
    <cfRule type="cellIs" dxfId="100" priority="113" operator="equal">
      <formula>""</formula>
    </cfRule>
    <cfRule type="cellIs" dxfId="99" priority="114" operator="lessThan">
      <formula>0.07</formula>
    </cfRule>
    <cfRule type="cellIs" dxfId="98" priority="115" operator="lessThan">
      <formula>0.125</formula>
    </cfRule>
    <cfRule type="cellIs" dxfId="97" priority="116" operator="greaterThan">
      <formula>0.125</formula>
    </cfRule>
  </conditionalFormatting>
  <conditionalFormatting sqref="L21">
    <cfRule type="cellIs" dxfId="96" priority="106" operator="equal">
      <formula>"Please Enter Info on Data Set # 1"</formula>
    </cfRule>
  </conditionalFormatting>
  <conditionalFormatting sqref="D21">
    <cfRule type="cellIs" dxfId="95" priority="97" operator="equal">
      <formula>""</formula>
    </cfRule>
  </conditionalFormatting>
  <conditionalFormatting sqref="L21">
    <cfRule type="cellIs" dxfId="94" priority="96" operator="equal">
      <formula>"Please Enter Info on Data Set # 1"</formula>
    </cfRule>
  </conditionalFormatting>
  <conditionalFormatting sqref="L21">
    <cfRule type="cellIs" dxfId="93" priority="95" operator="equal">
      <formula>"Please Enter Info on Data Set # 1"</formula>
    </cfRule>
  </conditionalFormatting>
  <conditionalFormatting sqref="D21">
    <cfRule type="cellIs" dxfId="92" priority="94" operator="equal">
      <formula>""</formula>
    </cfRule>
  </conditionalFormatting>
  <conditionalFormatting sqref="L21">
    <cfRule type="cellIs" dxfId="91" priority="93" operator="equal">
      <formula>"Please Enter Info on Data Set # 1"</formula>
    </cfRule>
  </conditionalFormatting>
  <conditionalFormatting sqref="L21">
    <cfRule type="cellIs" dxfId="90" priority="92" operator="equal">
      <formula>"Please Enter Info on Data Set # 1"</formula>
    </cfRule>
  </conditionalFormatting>
  <conditionalFormatting sqref="D21">
    <cfRule type="cellIs" dxfId="89" priority="91" operator="equal">
      <formula>""</formula>
    </cfRule>
  </conditionalFormatting>
  <conditionalFormatting sqref="L21">
    <cfRule type="cellIs" dxfId="88" priority="90" operator="equal">
      <formula>"Please Enter Info on Data Set # 1"</formula>
    </cfRule>
  </conditionalFormatting>
  <conditionalFormatting sqref="L21">
    <cfRule type="cellIs" dxfId="87" priority="89" operator="equal">
      <formula>"Please Enter Info on Data Set # 1"</formula>
    </cfRule>
  </conditionalFormatting>
  <conditionalFormatting sqref="D21">
    <cfRule type="cellIs" dxfId="86" priority="88" operator="equal">
      <formula>""</formula>
    </cfRule>
  </conditionalFormatting>
  <conditionalFormatting sqref="L21">
    <cfRule type="cellIs" dxfId="85" priority="87" operator="equal">
      <formula>"Please Enter Info on Data Set # 1"</formula>
    </cfRule>
  </conditionalFormatting>
  <conditionalFormatting sqref="L21">
    <cfRule type="cellIs" dxfId="84" priority="86" operator="equal">
      <formula>"Please Enter Info on Data Set # 1"</formula>
    </cfRule>
  </conditionalFormatting>
  <conditionalFormatting sqref="D21">
    <cfRule type="cellIs" dxfId="83" priority="85" operator="equal">
      <formula>""</formula>
    </cfRule>
  </conditionalFormatting>
  <conditionalFormatting sqref="L21">
    <cfRule type="cellIs" dxfId="82" priority="84" operator="equal">
      <formula>"Please Enter Info on Data Set # 1"</formula>
    </cfRule>
  </conditionalFormatting>
  <conditionalFormatting sqref="L21">
    <cfRule type="cellIs" dxfId="81" priority="83" operator="equal">
      <formula>"Please Enter Info on Data Set # 1"</formula>
    </cfRule>
  </conditionalFormatting>
  <conditionalFormatting sqref="D21">
    <cfRule type="cellIs" dxfId="80" priority="82" operator="equal">
      <formula>""</formula>
    </cfRule>
  </conditionalFormatting>
  <conditionalFormatting sqref="L21">
    <cfRule type="cellIs" dxfId="79" priority="81" operator="equal">
      <formula>"Please Enter Info on Data Set # 1"</formula>
    </cfRule>
  </conditionalFormatting>
  <conditionalFormatting sqref="L21">
    <cfRule type="cellIs" dxfId="78" priority="80" operator="equal">
      <formula>"Please Enter Info on Data Set # 1"</formula>
    </cfRule>
  </conditionalFormatting>
  <conditionalFormatting sqref="D21">
    <cfRule type="cellIs" dxfId="77" priority="79" operator="equal">
      <formula>""</formula>
    </cfRule>
  </conditionalFormatting>
  <conditionalFormatting sqref="L21">
    <cfRule type="cellIs" dxfId="76" priority="78" operator="equal">
      <formula>"Please Enter Info on Data Set # 1"</formula>
    </cfRule>
  </conditionalFormatting>
  <conditionalFormatting sqref="L21">
    <cfRule type="cellIs" dxfId="75" priority="77" operator="equal">
      <formula>"Please Enter Info on Data Set # 1"</formula>
    </cfRule>
  </conditionalFormatting>
  <conditionalFormatting sqref="D21">
    <cfRule type="cellIs" dxfId="74" priority="76" operator="equal">
      <formula>""</formula>
    </cfRule>
  </conditionalFormatting>
  <conditionalFormatting sqref="L21">
    <cfRule type="cellIs" dxfId="73" priority="75" operator="equal">
      <formula>"Please Enter Info on Data Set # 1"</formula>
    </cfRule>
  </conditionalFormatting>
  <conditionalFormatting sqref="L21">
    <cfRule type="cellIs" dxfId="72" priority="74" operator="equal">
      <formula>"Please Enter Info on Data Set # 1"</formula>
    </cfRule>
  </conditionalFormatting>
  <conditionalFormatting sqref="D21">
    <cfRule type="cellIs" dxfId="71" priority="73" operator="equal">
      <formula>""</formula>
    </cfRule>
  </conditionalFormatting>
  <conditionalFormatting sqref="L21">
    <cfRule type="cellIs" dxfId="70" priority="72" operator="equal">
      <formula>"Please Enter Info on Data Set # 1"</formula>
    </cfRule>
  </conditionalFormatting>
  <conditionalFormatting sqref="L21">
    <cfRule type="cellIs" dxfId="69" priority="71" operator="equal">
      <formula>"Please Enter Info on Data Set # 1"</formula>
    </cfRule>
  </conditionalFormatting>
  <conditionalFormatting sqref="D21">
    <cfRule type="cellIs" dxfId="68" priority="70" operator="equal">
      <formula>""</formula>
    </cfRule>
  </conditionalFormatting>
  <conditionalFormatting sqref="L21">
    <cfRule type="cellIs" dxfId="67" priority="69" operator="equal">
      <formula>"Please Enter Info on Data Set # 1"</formula>
    </cfRule>
  </conditionalFormatting>
  <conditionalFormatting sqref="U7:W7">
    <cfRule type="cellIs" dxfId="66" priority="21" operator="notEqual">
      <formula>"OTHER"</formula>
    </cfRule>
  </conditionalFormatting>
  <conditionalFormatting sqref="L14">
    <cfRule type="expression" dxfId="65" priority="17">
      <formula>AND($C14&gt;0,$E14&gt;0,$F14&gt;0,$L14="",$F14&gt;$I14)</formula>
    </cfRule>
  </conditionalFormatting>
  <conditionalFormatting sqref="M14:S18">
    <cfRule type="expression" dxfId="64" priority="16">
      <formula>AND($C14&gt;0,$E14&gt;0,$F14&gt;0,$L14&gt;0,$M14="")</formula>
    </cfRule>
  </conditionalFormatting>
  <conditionalFormatting sqref="L15:L18">
    <cfRule type="expression" dxfId="63" priority="15">
      <formula>AND($C15&gt;0,$E15&gt;0,$F15&gt;0,$L15="")</formula>
    </cfRule>
  </conditionalFormatting>
  <conditionalFormatting sqref="E14:E18">
    <cfRule type="expression" dxfId="62" priority="14">
      <formula>AND($C14&gt;0,$E14="")</formula>
    </cfRule>
  </conditionalFormatting>
  <conditionalFormatting sqref="F14">
    <cfRule type="expression" dxfId="61" priority="12">
      <formula>AND($F14&lt;$I14,$F14&gt;0)</formula>
    </cfRule>
    <cfRule type="expression" dxfId="60" priority="13">
      <formula>AND($C14&gt;0,$E14&gt;0,$F14="")</formula>
    </cfRule>
  </conditionalFormatting>
  <conditionalFormatting sqref="F15:F18">
    <cfRule type="expression" dxfId="59" priority="10">
      <formula>AND($C15&gt;0,$E15&gt;0,$F15="")</formula>
    </cfRule>
  </conditionalFormatting>
  <conditionalFormatting sqref="F15:F18">
    <cfRule type="expression" dxfId="58" priority="9">
      <formula>AND($F15&lt;$I15,$F15&gt;0)</formula>
    </cfRule>
  </conditionalFormatting>
  <conditionalFormatting sqref="C14">
    <cfRule type="expression" dxfId="57" priority="6">
      <formula>$C$15&gt;0</formula>
    </cfRule>
    <cfRule type="expression" dxfId="56" priority="7">
      <formula>AND($C$4&lt;&gt;"",$L$21&lt;&gt;"Please Enter Info on Data Set # 1",$C$14="")</formula>
    </cfRule>
  </conditionalFormatting>
  <conditionalFormatting sqref="C15">
    <cfRule type="cellIs" dxfId="55" priority="4" operator="greaterThan">
      <formula>0</formula>
    </cfRule>
    <cfRule type="expression" dxfId="54" priority="5">
      <formula>OR(AND($C$4&lt;&gt;"",$L$21&lt;&gt;"Please Enter Info on Data Set # 1",$C$14=""),AND($C$14&gt;0,$E$14&gt;0,$F$14=""))</formula>
    </cfRule>
  </conditionalFormatting>
  <conditionalFormatting sqref="C15:C18">
    <cfRule type="expression" dxfId="53" priority="121">
      <formula>AND($D$21&gt;0,$C14&gt;0,$F14&gt;0,$D14&gt;0,$L14&gt;0,$M14&gt;0,$C15="")</formula>
    </cfRule>
  </conditionalFormatting>
  <conditionalFormatting sqref="C4:E4">
    <cfRule type="cellIs" dxfId="52" priority="1" operator="equal">
      <formula>""</formula>
    </cfRule>
  </conditionalFormatting>
  <dataValidations count="7">
    <dataValidation allowBlank="1" showInputMessage="1" showErrorMessage="1" promptTitle="My Comments...ACTUAL Score" prompt="Write in here a comment about your ACTUAL score._x000a_See the &quot;Sample Data Set&quot; for examples." sqref="L14:L18"/>
    <dataValidation allowBlank="1" showInputMessage="1" showErrorMessage="1" promptTitle="My Comments...GOAL Score" prompt="Write in here what Actions are required to meet your GOAL Score.  See the &quot;Sample Data Set&quot; for examples." sqref="M14:S18"/>
    <dataValidation allowBlank="1" showInputMessage="1" showErrorMessage="1" promptTitle="Actual Score" prompt="Enter the score you achieved on your On-Demand test" sqref="E14:E18"/>
    <dataValidation allowBlank="1" showInputMessage="1" showErrorMessage="1" promptTitle="GOAL Score" prompt="Enter your goal scrore here" sqref="F14:F18"/>
    <dataValidation allowBlank="1" showInputMessage="1" showErrorMessage="1" promptTitle="Date of Test" prompt="Use the following format:_x000a_DD/MM/YY_x000a_eg. 01/12/09 = 1st Dec 2009" sqref="C15:C18"/>
    <dataValidation allowBlank="1" showInputMessage="1" showErrorMessage="1" promptTitle="Date Formats" prompt="Use the following format:_x000a_DD/MM/YY_x000a_eg. 01/12/09 = 1st Dec 2009" sqref="C14"/>
    <dataValidation type="list" allowBlank="1" showInputMessage="1" showErrorMessage="1" promptTitle="DATA Type:" prompt="Please select your test from the Drop-Down list._x000a_If your test is not listed, write it in the purple &quot;OTHER&quot; box (above the green menu).  It will then become available for you to choose in the drop-down list." sqref="C4:E4">
      <formula1>$AB$2:$AB$11</formula1>
    </dataValidation>
  </dataValidations>
  <hyperlinks>
    <hyperlink ref="U13:W13" location="'Set1'!A1" display="Data Set # 1"/>
    <hyperlink ref="U21:W21" location="SAMPLE!A1" display="SAMPLE DATA SET"/>
    <hyperlink ref="U14:W14" location="'Set2'!C4" display="Data Set # 2"/>
    <hyperlink ref="U15:W15" location="'Set3'!C4" display="Data Set # 3"/>
    <hyperlink ref="U16:W16" location="'Set4'!C4" display="Data Set # 4"/>
    <hyperlink ref="U17:W17" location="'Set5'!C4" display="Data Set # 5"/>
    <hyperlink ref="U18:W18" location="'Set6'!C4" display="Data Set # 6"/>
    <hyperlink ref="U10:W10" location="'Data Summary'!A1" display="Data Summary"/>
    <hyperlink ref="U11:W11" location="'Graphs Summary'!A1" display="Graphs Summary"/>
    <hyperlink ref="U12:W12" location="PrintCopy!A1" display="Hard-Copy Printouts"/>
    <hyperlink ref="U22:W22" location="'Instructions Page'!A1" display="Instructions Page"/>
    <hyperlink ref="U19:W19" location="Attendance!C4" display="Attendance Data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/>
  <headerFooter>
    <oddFooter>&amp;C&amp;8Designed By Tim Danes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62"/>
  <sheetViews>
    <sheetView showRowColHeaders="0" topLeftCell="B1" zoomScale="70" zoomScaleNormal="70" zoomScalePageLayoutView="70" workbookViewId="0">
      <selection activeCell="C4" sqref="C4:D4"/>
    </sheetView>
  </sheetViews>
  <sheetFormatPr defaultColWidth="8.85546875" defaultRowHeight="15" x14ac:dyDescent="0.25"/>
  <cols>
    <col min="1" max="1" width="0.42578125" style="11" customWidth="1"/>
    <col min="2" max="2" width="20.7109375" style="11" customWidth="1"/>
    <col min="3" max="3" width="11" style="11" customWidth="1"/>
    <col min="4" max="4" width="4.28515625" style="11" customWidth="1"/>
    <col min="5" max="5" width="6.42578125" style="11" customWidth="1"/>
    <col min="6" max="6" width="4.28515625" style="11" customWidth="1"/>
    <col min="7" max="7" width="6.28515625" style="11" customWidth="1"/>
    <col min="8" max="8" width="4.28515625" style="11" customWidth="1"/>
    <col min="9" max="9" width="6.28515625" style="11" customWidth="1"/>
    <col min="10" max="10" width="8.42578125" style="11" hidden="1" customWidth="1"/>
    <col min="11" max="12" width="10.42578125" style="11" hidden="1" customWidth="1"/>
    <col min="13" max="13" width="10.7109375" style="11" hidden="1" customWidth="1"/>
    <col min="14" max="14" width="50" style="11" customWidth="1"/>
    <col min="15" max="20" width="7.140625" style="11" customWidth="1"/>
    <col min="21" max="21" width="10.42578125" style="11" customWidth="1"/>
    <col min="22" max="22" width="1.42578125" style="11" customWidth="1"/>
    <col min="23" max="24" width="8.85546875" style="11"/>
    <col min="25" max="25" width="13.85546875" style="11" customWidth="1"/>
    <col min="26" max="26" width="71.42578125" style="11" customWidth="1"/>
    <col min="27" max="28" width="8.85546875" style="11"/>
    <col min="29" max="30" width="8.85546875" style="17"/>
    <col min="31" max="16384" width="8.85546875" style="11"/>
  </cols>
  <sheetData>
    <row r="1" spans="1:54" s="18" customFormat="1" ht="15" customHeight="1" x14ac:dyDescent="0.25">
      <c r="A1" s="151" t="s">
        <v>174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W1" s="152"/>
      <c r="X1" s="152"/>
      <c r="Y1" s="152"/>
      <c r="AC1" s="19" t="s">
        <v>151</v>
      </c>
      <c r="AD1" s="19"/>
    </row>
    <row r="2" spans="1:54" s="18" customFormat="1" ht="15" customHeight="1" x14ac:dyDescent="0.25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W2" s="152"/>
      <c r="X2" s="152"/>
      <c r="Y2" s="152"/>
      <c r="AC2" s="19" t="s">
        <v>152</v>
      </c>
      <c r="AD2" s="19"/>
    </row>
    <row r="3" spans="1:54" s="21" customFormat="1" ht="15.75" thickBot="1" x14ac:dyDescent="0.3">
      <c r="K3" s="21" t="s">
        <v>37</v>
      </c>
      <c r="L3" s="22">
        <f ca="1">TODAY()</f>
        <v>41755</v>
      </c>
      <c r="M3" s="21">
        <f ca="1">YEAR(L3)</f>
        <v>2014</v>
      </c>
      <c r="W3" s="232" t="s">
        <v>159</v>
      </c>
      <c r="X3" s="232"/>
      <c r="Y3" s="232"/>
      <c r="AC3" s="17" t="s">
        <v>153</v>
      </c>
      <c r="AD3" s="17"/>
    </row>
    <row r="4" spans="1:54" s="21" customFormat="1" ht="21.75" customHeight="1" thickBot="1" x14ac:dyDescent="0.4">
      <c r="B4" s="23" t="s">
        <v>171</v>
      </c>
      <c r="C4" s="235"/>
      <c r="D4" s="236"/>
      <c r="E4" s="143"/>
      <c r="F4" s="117"/>
      <c r="G4" s="117"/>
      <c r="L4" s="21">
        <f>IF(C4="Reading",1,IF(C4="Writing",2,IF(C4="Spelling",3,IF(C4="Grammar and Punctuation",4,IF(C4="Numeracy",5,IF(C4="Other",6,100))))))</f>
        <v>100</v>
      </c>
      <c r="N4" s="221" t="s">
        <v>172</v>
      </c>
      <c r="O4" s="221"/>
      <c r="P4" s="221"/>
      <c r="Q4" s="221"/>
      <c r="R4" s="221"/>
      <c r="S4" s="221"/>
      <c r="T4" s="221"/>
      <c r="U4" s="89"/>
      <c r="W4" s="232"/>
      <c r="X4" s="232"/>
      <c r="Y4" s="232"/>
      <c r="AB4" s="118" t="s">
        <v>160</v>
      </c>
      <c r="AC4" s="70" t="s">
        <v>150</v>
      </c>
      <c r="AD4" s="70"/>
      <c r="AW4" s="218" t="s">
        <v>170</v>
      </c>
      <c r="AX4" s="219"/>
      <c r="AY4" s="219"/>
      <c r="AZ4" s="219"/>
      <c r="BA4" s="219"/>
      <c r="BB4" s="220"/>
    </row>
    <row r="5" spans="1:54" s="21" customFormat="1" ht="15" customHeight="1" thickBot="1" x14ac:dyDescent="0.3">
      <c r="B5" s="234" t="e">
        <f>IF(C6="","","Average attendance")</f>
        <v>#VALUE!</v>
      </c>
      <c r="C5" s="140"/>
      <c r="D5" s="116"/>
      <c r="E5" s="116"/>
      <c r="F5" s="116"/>
      <c r="G5" s="116"/>
      <c r="H5" s="27"/>
      <c r="I5" s="27"/>
      <c r="J5" s="28"/>
      <c r="K5" s="159" t="s">
        <v>23</v>
      </c>
      <c r="L5" s="159" t="s">
        <v>38</v>
      </c>
      <c r="M5" s="159" t="s">
        <v>22</v>
      </c>
      <c r="N5" s="222" t="s">
        <v>173</v>
      </c>
      <c r="O5" s="223"/>
      <c r="P5" s="223"/>
      <c r="Q5" s="223"/>
      <c r="R5" s="223"/>
      <c r="S5" s="223"/>
      <c r="T5" s="224"/>
      <c r="W5" s="232"/>
      <c r="X5" s="232"/>
      <c r="Y5" s="232"/>
      <c r="AB5" s="119" t="s">
        <v>161</v>
      </c>
      <c r="AC5" s="70" t="s">
        <v>124</v>
      </c>
      <c r="AD5" s="70"/>
    </row>
    <row r="6" spans="1:54" s="21" customFormat="1" ht="22.5" customHeight="1" thickBot="1" x14ac:dyDescent="0.4">
      <c r="B6" s="234"/>
      <c r="C6" s="123" t="e">
        <f>(F14/D14)</f>
        <v>#VALUE!</v>
      </c>
      <c r="D6" s="240" t="e">
        <f>IF(C6="",""," of days per "&amp;C4)</f>
        <v>#VALUE!</v>
      </c>
      <c r="E6" s="240"/>
      <c r="F6" s="240"/>
      <c r="G6" s="240"/>
      <c r="H6" s="240"/>
      <c r="I6" s="240"/>
      <c r="J6" s="159" t="s">
        <v>39</v>
      </c>
      <c r="K6" s="159"/>
      <c r="L6" s="159"/>
      <c r="M6" s="159"/>
      <c r="N6" s="225"/>
      <c r="O6" s="226"/>
      <c r="P6" s="226"/>
      <c r="Q6" s="226"/>
      <c r="R6" s="226"/>
      <c r="S6" s="226"/>
      <c r="T6" s="227"/>
      <c r="W6" s="233"/>
      <c r="X6" s="233"/>
      <c r="Y6" s="233"/>
      <c r="AB6" s="119" t="s">
        <v>162</v>
      </c>
      <c r="AC6" s="70" t="s">
        <v>125</v>
      </c>
      <c r="AD6" s="70"/>
    </row>
    <row r="7" spans="1:54" s="21" customFormat="1" ht="22.5" customHeight="1" thickBot="1" x14ac:dyDescent="0.3">
      <c r="B7" s="111"/>
      <c r="C7" s="32"/>
      <c r="D7" s="27"/>
      <c r="E7" s="27"/>
      <c r="F7" s="27"/>
      <c r="G7" s="27"/>
      <c r="H7" s="27"/>
      <c r="I7" s="27"/>
      <c r="J7" s="159"/>
      <c r="K7" s="159"/>
      <c r="L7" s="159"/>
      <c r="M7" s="159"/>
      <c r="N7" s="225"/>
      <c r="O7" s="226"/>
      <c r="P7" s="226"/>
      <c r="Q7" s="226"/>
      <c r="R7" s="226"/>
      <c r="S7" s="226"/>
      <c r="T7" s="227"/>
      <c r="W7" s="244" t="s">
        <v>158</v>
      </c>
      <c r="X7" s="245"/>
      <c r="Y7" s="246"/>
      <c r="AB7" s="119" t="s">
        <v>163</v>
      </c>
      <c r="AC7" s="70" t="s">
        <v>131</v>
      </c>
      <c r="AD7" s="70"/>
    </row>
    <row r="8" spans="1:54" s="21" customFormat="1" ht="22.5" customHeight="1" thickBot="1" x14ac:dyDescent="0.3">
      <c r="B8" s="111"/>
      <c r="C8" s="32"/>
      <c r="D8" s="237" t="s">
        <v>179</v>
      </c>
      <c r="E8" s="237"/>
      <c r="F8" s="237" t="s">
        <v>178</v>
      </c>
      <c r="G8" s="237"/>
      <c r="H8" s="239" t="s">
        <v>177</v>
      </c>
      <c r="I8" s="239"/>
      <c r="J8" s="159"/>
      <c r="K8" s="159"/>
      <c r="L8" s="159"/>
      <c r="M8" s="159"/>
      <c r="N8" s="228"/>
      <c r="O8" s="229"/>
      <c r="P8" s="229"/>
      <c r="Q8" s="229"/>
      <c r="R8" s="229"/>
      <c r="S8" s="229"/>
      <c r="T8" s="230"/>
      <c r="W8" s="161"/>
      <c r="X8" s="161"/>
      <c r="Y8" s="161"/>
      <c r="AC8" s="70" t="s">
        <v>130</v>
      </c>
      <c r="AD8" s="70"/>
    </row>
    <row r="9" spans="1:54" s="21" customFormat="1" ht="30" customHeight="1" thickBot="1" x14ac:dyDescent="0.4">
      <c r="B9" s="111"/>
      <c r="C9" s="32"/>
      <c r="D9" s="237"/>
      <c r="E9" s="237"/>
      <c r="F9" s="237"/>
      <c r="G9" s="237"/>
      <c r="H9" s="239"/>
      <c r="I9" s="239"/>
      <c r="J9" s="159"/>
      <c r="K9" s="159"/>
      <c r="L9" s="159"/>
      <c r="M9" s="159"/>
      <c r="N9" s="23"/>
      <c r="R9" s="29"/>
      <c r="S9" s="30"/>
      <c r="W9" s="247" t="s">
        <v>164</v>
      </c>
      <c r="X9" s="247"/>
      <c r="Y9" s="247"/>
      <c r="AC9" s="70" t="s">
        <v>128</v>
      </c>
      <c r="AD9" s="70"/>
    </row>
    <row r="10" spans="1:54" s="21" customFormat="1" ht="30" customHeight="1" thickBot="1" x14ac:dyDescent="0.4">
      <c r="B10" s="111"/>
      <c r="C10" s="164" t="s">
        <v>168</v>
      </c>
      <c r="D10" s="237"/>
      <c r="E10" s="237"/>
      <c r="F10" s="237"/>
      <c r="G10" s="237"/>
      <c r="H10" s="239"/>
      <c r="I10" s="239"/>
      <c r="J10" s="159"/>
      <c r="K10" s="159"/>
      <c r="L10" s="159"/>
      <c r="M10" s="159"/>
      <c r="N10" s="23"/>
      <c r="O10" s="144" t="s">
        <v>169</v>
      </c>
      <c r="R10" s="29"/>
      <c r="S10" s="30"/>
      <c r="W10" s="241" t="str">
        <f>IF('Set1'!L21&gt;0,'Set1'!L21,"Please Enter Info on Data Set # 1")</f>
        <v>Christine Tate</v>
      </c>
      <c r="X10" s="242"/>
      <c r="Y10" s="243"/>
      <c r="AC10" s="17" t="s">
        <v>129</v>
      </c>
      <c r="AD10" s="17"/>
    </row>
    <row r="11" spans="1:54" s="21" customFormat="1" ht="30" customHeight="1" thickBot="1" x14ac:dyDescent="0.4">
      <c r="C11" s="164"/>
      <c r="D11" s="237"/>
      <c r="E11" s="237"/>
      <c r="F11" s="237"/>
      <c r="G11" s="237"/>
      <c r="H11" s="239"/>
      <c r="I11" s="239"/>
      <c r="J11" s="159"/>
      <c r="K11" s="159"/>
      <c r="L11" s="159"/>
      <c r="M11" s="159"/>
      <c r="W11" s="120"/>
      <c r="X11" s="120"/>
      <c r="Y11" s="120"/>
      <c r="AC11" s="17" t="s">
        <v>126</v>
      </c>
      <c r="AD11" s="17"/>
    </row>
    <row r="12" spans="1:54" s="21" customFormat="1" ht="30" customHeight="1" thickBot="1" x14ac:dyDescent="0.35">
      <c r="C12" s="164"/>
      <c r="D12" s="237"/>
      <c r="E12" s="237"/>
      <c r="F12" s="237"/>
      <c r="G12" s="237"/>
      <c r="H12" s="239"/>
      <c r="I12" s="239"/>
      <c r="J12" s="159"/>
      <c r="K12" s="159"/>
      <c r="L12" s="159"/>
      <c r="M12" s="159"/>
      <c r="N12" s="174" t="s">
        <v>36</v>
      </c>
      <c r="O12" s="175"/>
      <c r="P12" s="175"/>
      <c r="Q12" s="175"/>
      <c r="R12" s="175"/>
      <c r="S12" s="175"/>
      <c r="T12" s="175"/>
      <c r="U12" s="176"/>
      <c r="W12" s="146"/>
      <c r="X12" s="121" t="s">
        <v>165</v>
      </c>
      <c r="Y12" s="115"/>
      <c r="AC12" s="17" t="s">
        <v>127</v>
      </c>
      <c r="AD12" s="17" t="str">
        <f>D8</f>
        <v>My EXPECTED Attendance</v>
      </c>
    </row>
    <row r="13" spans="1:54" s="21" customFormat="1" ht="30" customHeight="1" x14ac:dyDescent="0.3">
      <c r="C13" s="163"/>
      <c r="D13" s="238"/>
      <c r="E13" s="238"/>
      <c r="F13" s="238"/>
      <c r="G13" s="238"/>
      <c r="H13" s="238"/>
      <c r="I13" s="238"/>
      <c r="J13" s="159"/>
      <c r="K13" s="160"/>
      <c r="L13" s="160"/>
      <c r="M13" s="160"/>
      <c r="N13" s="33" t="s">
        <v>175</v>
      </c>
      <c r="O13" s="180" t="s">
        <v>176</v>
      </c>
      <c r="P13" s="180"/>
      <c r="Q13" s="180"/>
      <c r="R13" s="180"/>
      <c r="S13" s="180"/>
      <c r="T13" s="180"/>
      <c r="U13" s="181"/>
      <c r="W13" s="112"/>
      <c r="X13" s="112"/>
      <c r="Y13" s="113"/>
      <c r="AC13" s="17" t="s">
        <v>146</v>
      </c>
      <c r="AD13" s="17" t="str">
        <f>F8</f>
        <v>My ACTUAL Attendance</v>
      </c>
    </row>
    <row r="14" spans="1:54" s="34" customFormat="1" ht="17.25" customHeight="1" x14ac:dyDescent="0.2">
      <c r="B14" s="145" t="s">
        <v>167</v>
      </c>
      <c r="C14" s="131"/>
      <c r="D14" s="124" t="str">
        <f>IF(ISERROR(AVERAGE(D15:D56)),"",AVERAGE(D15:D56))</f>
        <v/>
      </c>
      <c r="E14" s="125" t="str">
        <f>IF(D14="","","days")</f>
        <v/>
      </c>
      <c r="F14" s="124" t="str">
        <f>IF(ISERROR(AVERAGE(F15:F56)),"",AVERAGE(F15:F56))</f>
        <v/>
      </c>
      <c r="G14" s="125" t="str">
        <f>IF(F14="","","days")</f>
        <v/>
      </c>
      <c r="H14" s="124" t="str">
        <f>IF(ISERROR(AVERAGE(H15:H56)),"",AVERAGE(H15:H56))</f>
        <v/>
      </c>
      <c r="I14" s="125" t="str">
        <f>IF(H14="","","days")</f>
        <v/>
      </c>
      <c r="J14" s="132" t="str">
        <f>IF(OR(F15="",F14=""),"",F15-F14)</f>
        <v/>
      </c>
      <c r="K14" s="133" t="str">
        <f>IF(F14="","",F14+0.125)</f>
        <v/>
      </c>
      <c r="L14" s="133">
        <f>YEAR(C14)</f>
        <v>1900</v>
      </c>
      <c r="M14" s="133" t="str">
        <f>IF(C14="","",MONTH(C14))</f>
        <v/>
      </c>
      <c r="N14" s="134"/>
      <c r="O14" s="249"/>
      <c r="P14" s="250"/>
      <c r="Q14" s="250"/>
      <c r="R14" s="250"/>
      <c r="S14" s="250"/>
      <c r="T14" s="250"/>
      <c r="U14" s="251"/>
      <c r="W14" s="112"/>
      <c r="X14" s="112"/>
      <c r="Y14" s="114"/>
      <c r="AC14" s="38" t="s">
        <v>147</v>
      </c>
      <c r="AD14" s="38" t="str">
        <f>H8</f>
        <v>My GOAL Attendance</v>
      </c>
    </row>
    <row r="15" spans="1:54" s="34" customFormat="1" ht="30" customHeight="1" x14ac:dyDescent="0.2">
      <c r="A15" s="38" t="str">
        <f>IF(C4="","",1)</f>
        <v/>
      </c>
      <c r="B15" s="126" t="str">
        <f>IF(A15="","",$C$4&amp;" "&amp;A15)</f>
        <v/>
      </c>
      <c r="C15" s="141"/>
      <c r="D15" s="137"/>
      <c r="E15" s="127" t="str">
        <f>IF(D15="","","days")</f>
        <v/>
      </c>
      <c r="F15" s="138"/>
      <c r="G15" s="128" t="str">
        <f>IF(F15="","","days")</f>
        <v/>
      </c>
      <c r="H15" s="139"/>
      <c r="I15" s="129" t="str">
        <f>IF(H15="","","days")</f>
        <v/>
      </c>
      <c r="J15" s="135" t="str">
        <f t="shared" ref="J15:J17" si="0">IF(OR(F16="",F15=""),"",F16-F15)</f>
        <v/>
      </c>
      <c r="K15" s="136" t="str">
        <f t="shared" ref="K15:K18" si="1">IF(F15="","",F15+0.125)</f>
        <v/>
      </c>
      <c r="L15" s="136">
        <f t="shared" ref="L15:L18" si="2">YEAR(C15)</f>
        <v>1900</v>
      </c>
      <c r="M15" s="136" t="str">
        <f t="shared" ref="M15:M18" si="3">IF(C15="","",MONTH(C15))</f>
        <v/>
      </c>
      <c r="N15" s="130"/>
      <c r="O15" s="252"/>
      <c r="P15" s="252"/>
      <c r="Q15" s="252"/>
      <c r="R15" s="252"/>
      <c r="S15" s="252"/>
      <c r="T15" s="252"/>
      <c r="U15" s="252"/>
      <c r="W15" s="112"/>
      <c r="X15" s="112"/>
      <c r="Y15" s="114"/>
      <c r="AC15" s="38" t="s">
        <v>144</v>
      </c>
      <c r="AD15" s="38"/>
    </row>
    <row r="16" spans="1:54" s="34" customFormat="1" ht="30" customHeight="1" x14ac:dyDescent="0.2">
      <c r="A16" s="38" t="str">
        <f>IF(AND($C$4="Semester",A15&gt;1),"",IF(AND($C$4="Term",A15&gt;3),"",IF(AND($C$4="Fortnight",A15&gt;19),"",IF(AND($C$4="Week",A15&gt;39),"",IF(C15="","",A15+1)))))</f>
        <v/>
      </c>
      <c r="B16" s="126" t="str">
        <f>IF(OR(COUNTBLANK(B15:I15)&gt;3,A16=""),"",$C$4&amp;" "&amp;A16)</f>
        <v/>
      </c>
      <c r="C16" s="141"/>
      <c r="D16" s="137"/>
      <c r="E16" s="127" t="str">
        <f t="shared" ref="E16:E56" si="4">IF(D16="","","days")</f>
        <v/>
      </c>
      <c r="F16" s="138"/>
      <c r="G16" s="128" t="str">
        <f t="shared" ref="G16:G56" si="5">IF(F16="","","days")</f>
        <v/>
      </c>
      <c r="H16" s="139"/>
      <c r="I16" s="129" t="str">
        <f t="shared" ref="I16:I56" si="6">IF(H16="","","days")</f>
        <v/>
      </c>
      <c r="J16" s="135" t="str">
        <f t="shared" si="0"/>
        <v/>
      </c>
      <c r="K16" s="136" t="str">
        <f t="shared" si="1"/>
        <v/>
      </c>
      <c r="L16" s="136">
        <f t="shared" si="2"/>
        <v>1900</v>
      </c>
      <c r="M16" s="136" t="str">
        <f t="shared" si="3"/>
        <v/>
      </c>
      <c r="N16" s="130"/>
      <c r="O16" s="231"/>
      <c r="P16" s="231"/>
      <c r="Q16" s="231"/>
      <c r="R16" s="231"/>
      <c r="S16" s="231"/>
      <c r="T16" s="231"/>
      <c r="U16" s="231"/>
      <c r="W16" s="112"/>
      <c r="X16" s="112"/>
      <c r="Y16" s="114"/>
      <c r="AC16" s="38" t="s">
        <v>145</v>
      </c>
      <c r="AD16" s="38"/>
    </row>
    <row r="17" spans="1:30" s="34" customFormat="1" ht="30" customHeight="1" x14ac:dyDescent="0.2">
      <c r="A17" s="38" t="str">
        <f t="shared" ref="A17:A56" si="7">IF(AND($C$4="Semester",A16&gt;1),"",IF(AND($C$4="Term",A16&gt;3),"",IF(AND($C$4="Fortnight",A16&gt;19),"",IF(AND($C$4="Week",A16&gt;39),"",IF(C16="","",A16+1)))))</f>
        <v/>
      </c>
      <c r="B17" s="126" t="str">
        <f t="shared" ref="B17:B56" si="8">IF(OR(COUNTBLANK(B16:I16)&gt;3,A17=""),"",$C$4&amp;" "&amp;A17)</f>
        <v/>
      </c>
      <c r="C17" s="141"/>
      <c r="D17" s="137"/>
      <c r="E17" s="127" t="str">
        <f t="shared" si="4"/>
        <v/>
      </c>
      <c r="F17" s="138"/>
      <c r="G17" s="128" t="str">
        <f t="shared" si="5"/>
        <v/>
      </c>
      <c r="H17" s="139"/>
      <c r="I17" s="129" t="str">
        <f t="shared" si="6"/>
        <v/>
      </c>
      <c r="J17" s="135" t="str">
        <f t="shared" si="0"/>
        <v/>
      </c>
      <c r="K17" s="136" t="str">
        <f t="shared" si="1"/>
        <v/>
      </c>
      <c r="L17" s="136">
        <f t="shared" si="2"/>
        <v>1900</v>
      </c>
      <c r="M17" s="136" t="str">
        <f t="shared" si="3"/>
        <v/>
      </c>
      <c r="N17" s="130"/>
      <c r="O17" s="231"/>
      <c r="P17" s="231"/>
      <c r="Q17" s="231"/>
      <c r="R17" s="231"/>
      <c r="S17" s="231"/>
      <c r="T17" s="231"/>
      <c r="U17" s="231"/>
      <c r="W17" s="112"/>
      <c r="X17" s="112"/>
      <c r="Y17" s="114"/>
      <c r="AC17" s="38" t="s">
        <v>149</v>
      </c>
      <c r="AD17" s="38"/>
    </row>
    <row r="18" spans="1:30" s="34" customFormat="1" ht="30" customHeight="1" x14ac:dyDescent="0.2">
      <c r="A18" s="38" t="str">
        <f t="shared" si="7"/>
        <v/>
      </c>
      <c r="B18" s="126" t="str">
        <f t="shared" si="8"/>
        <v/>
      </c>
      <c r="C18" s="141"/>
      <c r="D18" s="137"/>
      <c r="E18" s="127" t="str">
        <f t="shared" si="4"/>
        <v/>
      </c>
      <c r="F18" s="138"/>
      <c r="G18" s="128" t="str">
        <f t="shared" si="5"/>
        <v/>
      </c>
      <c r="H18" s="139"/>
      <c r="I18" s="129" t="str">
        <f t="shared" si="6"/>
        <v/>
      </c>
      <c r="J18" s="135" t="e">
        <f>AVERAGE(J14:J17)</f>
        <v>#DIV/0!</v>
      </c>
      <c r="K18" s="136" t="str">
        <f t="shared" si="1"/>
        <v/>
      </c>
      <c r="L18" s="136">
        <f t="shared" si="2"/>
        <v>1900</v>
      </c>
      <c r="M18" s="136" t="str">
        <f t="shared" si="3"/>
        <v/>
      </c>
      <c r="N18" s="130"/>
      <c r="O18" s="231"/>
      <c r="P18" s="231"/>
      <c r="Q18" s="231"/>
      <c r="R18" s="231"/>
      <c r="S18" s="231"/>
      <c r="T18" s="231"/>
      <c r="U18" s="231"/>
      <c r="W18" s="112"/>
      <c r="X18" s="112"/>
      <c r="Y18" s="114"/>
      <c r="AC18" s="38" t="s">
        <v>148</v>
      </c>
      <c r="AD18" s="38"/>
    </row>
    <row r="19" spans="1:30" s="21" customFormat="1" ht="30" customHeight="1" x14ac:dyDescent="0.25">
      <c r="A19" s="38" t="str">
        <f t="shared" si="7"/>
        <v/>
      </c>
      <c r="B19" s="126" t="str">
        <f t="shared" si="8"/>
        <v/>
      </c>
      <c r="C19" s="142"/>
      <c r="D19" s="137"/>
      <c r="E19" s="127" t="str">
        <f t="shared" si="4"/>
        <v/>
      </c>
      <c r="F19" s="138"/>
      <c r="G19" s="128" t="str">
        <f t="shared" si="5"/>
        <v/>
      </c>
      <c r="H19" s="139"/>
      <c r="I19" s="129" t="str">
        <f t="shared" si="6"/>
        <v/>
      </c>
      <c r="J19" s="39"/>
      <c r="K19" s="39"/>
      <c r="L19" s="39"/>
      <c r="M19" s="39"/>
      <c r="N19" s="130"/>
      <c r="O19" s="231"/>
      <c r="P19" s="231"/>
      <c r="Q19" s="231"/>
      <c r="R19" s="231"/>
      <c r="S19" s="231"/>
      <c r="T19" s="231"/>
      <c r="U19" s="231"/>
      <c r="W19" s="122"/>
      <c r="X19" s="122"/>
      <c r="Y19" s="122"/>
      <c r="AC19" s="17"/>
      <c r="AD19" s="17" t="str">
        <f>W7</f>
        <v>DATA SET # 1</v>
      </c>
    </row>
    <row r="20" spans="1:30" s="21" customFormat="1" ht="30" customHeight="1" x14ac:dyDescent="0.25">
      <c r="A20" s="38" t="str">
        <f t="shared" si="7"/>
        <v/>
      </c>
      <c r="B20" s="126" t="str">
        <f t="shared" si="8"/>
        <v/>
      </c>
      <c r="C20" s="142"/>
      <c r="D20" s="137"/>
      <c r="E20" s="127" t="str">
        <f t="shared" si="4"/>
        <v/>
      </c>
      <c r="F20" s="138"/>
      <c r="G20" s="128" t="str">
        <f t="shared" si="5"/>
        <v/>
      </c>
      <c r="H20" s="139"/>
      <c r="I20" s="129" t="str">
        <f t="shared" si="6"/>
        <v/>
      </c>
      <c r="J20" s="39"/>
      <c r="K20" s="39"/>
      <c r="L20" s="39"/>
      <c r="M20" s="39"/>
      <c r="N20" s="130"/>
      <c r="O20" s="231"/>
      <c r="P20" s="231"/>
      <c r="Q20" s="231"/>
      <c r="R20" s="231"/>
      <c r="S20" s="231"/>
      <c r="T20" s="231"/>
      <c r="U20" s="231"/>
      <c r="W20" s="122"/>
      <c r="X20" s="122"/>
      <c r="Y20" s="122"/>
      <c r="AC20" s="17"/>
      <c r="AD20" s="17"/>
    </row>
    <row r="21" spans="1:30" s="21" customFormat="1" ht="30" customHeight="1" x14ac:dyDescent="0.25">
      <c r="A21" s="38" t="str">
        <f t="shared" si="7"/>
        <v/>
      </c>
      <c r="B21" s="126" t="str">
        <f t="shared" si="8"/>
        <v/>
      </c>
      <c r="C21" s="142"/>
      <c r="D21" s="137"/>
      <c r="E21" s="127" t="str">
        <f t="shared" si="4"/>
        <v/>
      </c>
      <c r="F21" s="138"/>
      <c r="G21" s="128" t="str">
        <f t="shared" si="5"/>
        <v/>
      </c>
      <c r="H21" s="139"/>
      <c r="I21" s="129" t="str">
        <f t="shared" si="6"/>
        <v/>
      </c>
      <c r="J21" s="39"/>
      <c r="K21" s="39"/>
      <c r="L21" s="39"/>
      <c r="M21" s="39"/>
      <c r="N21" s="130"/>
      <c r="O21" s="231"/>
      <c r="P21" s="231"/>
      <c r="Q21" s="231"/>
      <c r="R21" s="231"/>
      <c r="S21" s="231"/>
      <c r="T21" s="231"/>
      <c r="U21" s="231"/>
      <c r="W21" s="122"/>
      <c r="X21" s="122"/>
      <c r="Y21" s="122"/>
      <c r="AC21" s="17"/>
      <c r="AD21" s="17"/>
    </row>
    <row r="22" spans="1:30" s="21" customFormat="1" ht="30" customHeight="1" x14ac:dyDescent="0.25">
      <c r="A22" s="38" t="str">
        <f t="shared" si="7"/>
        <v/>
      </c>
      <c r="B22" s="126" t="str">
        <f t="shared" si="8"/>
        <v/>
      </c>
      <c r="C22" s="142"/>
      <c r="D22" s="137"/>
      <c r="E22" s="127" t="str">
        <f t="shared" si="4"/>
        <v/>
      </c>
      <c r="F22" s="138"/>
      <c r="G22" s="128" t="str">
        <f t="shared" si="5"/>
        <v/>
      </c>
      <c r="H22" s="139"/>
      <c r="I22" s="129" t="str">
        <f t="shared" si="6"/>
        <v/>
      </c>
      <c r="J22" s="39"/>
      <c r="K22" s="39"/>
      <c r="L22" s="39"/>
      <c r="M22" s="39"/>
      <c r="N22" s="130"/>
      <c r="O22" s="231"/>
      <c r="P22" s="231"/>
      <c r="Q22" s="231"/>
      <c r="R22" s="231"/>
      <c r="S22" s="231"/>
      <c r="T22" s="231"/>
      <c r="U22" s="231"/>
      <c r="W22" s="122"/>
      <c r="X22" s="122"/>
      <c r="Y22" s="122"/>
      <c r="AC22" s="17"/>
      <c r="AD22" s="17"/>
    </row>
    <row r="23" spans="1:30" s="21" customFormat="1" ht="30" customHeight="1" x14ac:dyDescent="0.25">
      <c r="A23" s="38" t="str">
        <f t="shared" si="7"/>
        <v/>
      </c>
      <c r="B23" s="126" t="str">
        <f t="shared" si="8"/>
        <v/>
      </c>
      <c r="C23" s="142"/>
      <c r="D23" s="137"/>
      <c r="E23" s="127" t="str">
        <f t="shared" si="4"/>
        <v/>
      </c>
      <c r="F23" s="138"/>
      <c r="G23" s="128" t="str">
        <f t="shared" si="5"/>
        <v/>
      </c>
      <c r="H23" s="139"/>
      <c r="I23" s="129" t="str">
        <f t="shared" si="6"/>
        <v/>
      </c>
      <c r="J23" s="39"/>
      <c r="K23" s="39"/>
      <c r="L23" s="39"/>
      <c r="M23" s="39"/>
      <c r="N23" s="130"/>
      <c r="O23" s="231"/>
      <c r="P23" s="231"/>
      <c r="Q23" s="231"/>
      <c r="R23" s="231"/>
      <c r="S23" s="231"/>
      <c r="T23" s="231"/>
      <c r="U23" s="231"/>
      <c r="W23" s="122"/>
      <c r="X23" s="122"/>
      <c r="Y23" s="122"/>
      <c r="AC23" s="17"/>
      <c r="AD23" s="17"/>
    </row>
    <row r="24" spans="1:30" s="21" customFormat="1" ht="30" customHeight="1" x14ac:dyDescent="0.25">
      <c r="A24" s="38" t="str">
        <f t="shared" si="7"/>
        <v/>
      </c>
      <c r="B24" s="126" t="str">
        <f t="shared" si="8"/>
        <v/>
      </c>
      <c r="C24" s="142"/>
      <c r="D24" s="137"/>
      <c r="E24" s="127" t="str">
        <f t="shared" si="4"/>
        <v/>
      </c>
      <c r="F24" s="138"/>
      <c r="G24" s="128" t="str">
        <f t="shared" si="5"/>
        <v/>
      </c>
      <c r="H24" s="139"/>
      <c r="I24" s="129" t="str">
        <f t="shared" si="6"/>
        <v/>
      </c>
      <c r="J24" s="39"/>
      <c r="K24" s="39"/>
      <c r="L24" s="39"/>
      <c r="M24" s="39"/>
      <c r="N24" s="130"/>
      <c r="O24" s="231"/>
      <c r="P24" s="231"/>
      <c r="Q24" s="231"/>
      <c r="R24" s="231"/>
      <c r="S24" s="231"/>
      <c r="T24" s="231"/>
      <c r="U24" s="231"/>
      <c r="W24" s="122"/>
      <c r="X24" s="122"/>
      <c r="Y24" s="122"/>
      <c r="AC24" s="17"/>
      <c r="AD24" s="17"/>
    </row>
    <row r="25" spans="1:30" s="21" customFormat="1" ht="30" customHeight="1" x14ac:dyDescent="0.25">
      <c r="A25" s="38" t="str">
        <f t="shared" si="7"/>
        <v/>
      </c>
      <c r="B25" s="126" t="str">
        <f t="shared" si="8"/>
        <v/>
      </c>
      <c r="C25" s="142"/>
      <c r="D25" s="137"/>
      <c r="E25" s="127" t="str">
        <f t="shared" si="4"/>
        <v/>
      </c>
      <c r="F25" s="138"/>
      <c r="G25" s="128" t="str">
        <f t="shared" si="5"/>
        <v/>
      </c>
      <c r="H25" s="139"/>
      <c r="I25" s="129" t="str">
        <f t="shared" si="6"/>
        <v/>
      </c>
      <c r="J25" s="39"/>
      <c r="K25" s="39"/>
      <c r="L25" s="39"/>
      <c r="M25" s="39"/>
      <c r="N25" s="130"/>
      <c r="O25" s="231"/>
      <c r="P25" s="231"/>
      <c r="Q25" s="231"/>
      <c r="R25" s="231"/>
      <c r="S25" s="231"/>
      <c r="T25" s="231"/>
      <c r="U25" s="231"/>
      <c r="W25" s="122"/>
      <c r="X25" s="122"/>
      <c r="Y25" s="122"/>
      <c r="AC25" s="17"/>
      <c r="AD25" s="17"/>
    </row>
    <row r="26" spans="1:30" s="21" customFormat="1" ht="30" customHeight="1" x14ac:dyDescent="0.25">
      <c r="A26" s="38" t="str">
        <f t="shared" si="7"/>
        <v/>
      </c>
      <c r="B26" s="126" t="str">
        <f t="shared" si="8"/>
        <v/>
      </c>
      <c r="C26" s="142"/>
      <c r="D26" s="137"/>
      <c r="E26" s="127" t="str">
        <f t="shared" si="4"/>
        <v/>
      </c>
      <c r="F26" s="138"/>
      <c r="G26" s="128" t="str">
        <f t="shared" si="5"/>
        <v/>
      </c>
      <c r="H26" s="139"/>
      <c r="I26" s="129" t="str">
        <f t="shared" si="6"/>
        <v/>
      </c>
      <c r="J26" s="39"/>
      <c r="K26" s="39"/>
      <c r="L26" s="39"/>
      <c r="M26" s="39"/>
      <c r="N26" s="130"/>
      <c r="O26" s="231"/>
      <c r="P26" s="231"/>
      <c r="Q26" s="231"/>
      <c r="R26" s="231"/>
      <c r="S26" s="231"/>
      <c r="T26" s="231"/>
      <c r="U26" s="231"/>
      <c r="W26" s="122"/>
      <c r="X26" s="122"/>
      <c r="Y26" s="122"/>
      <c r="AC26" s="17"/>
      <c r="AD26" s="17"/>
    </row>
    <row r="27" spans="1:30" s="21" customFormat="1" ht="30" customHeight="1" x14ac:dyDescent="0.25">
      <c r="A27" s="38" t="str">
        <f t="shared" si="7"/>
        <v/>
      </c>
      <c r="B27" s="126" t="str">
        <f t="shared" si="8"/>
        <v/>
      </c>
      <c r="C27" s="142"/>
      <c r="D27" s="137"/>
      <c r="E27" s="127" t="str">
        <f t="shared" si="4"/>
        <v/>
      </c>
      <c r="F27" s="138"/>
      <c r="G27" s="128" t="str">
        <f t="shared" si="5"/>
        <v/>
      </c>
      <c r="H27" s="139"/>
      <c r="I27" s="129" t="str">
        <f t="shared" si="6"/>
        <v/>
      </c>
      <c r="J27" s="39"/>
      <c r="K27" s="39"/>
      <c r="L27" s="39"/>
      <c r="M27" s="39"/>
      <c r="N27" s="130"/>
      <c r="O27" s="231"/>
      <c r="P27" s="231"/>
      <c r="Q27" s="231"/>
      <c r="R27" s="231"/>
      <c r="S27" s="231"/>
      <c r="T27" s="231"/>
      <c r="U27" s="231"/>
      <c r="W27" s="122"/>
      <c r="X27" s="122"/>
      <c r="Y27" s="122"/>
      <c r="AC27" s="17"/>
      <c r="AD27" s="17"/>
    </row>
    <row r="28" spans="1:30" s="21" customFormat="1" ht="30" customHeight="1" x14ac:dyDescent="0.25">
      <c r="A28" s="38" t="str">
        <f t="shared" si="7"/>
        <v/>
      </c>
      <c r="B28" s="126" t="str">
        <f t="shared" si="8"/>
        <v/>
      </c>
      <c r="C28" s="142"/>
      <c r="D28" s="137"/>
      <c r="E28" s="127" t="str">
        <f t="shared" si="4"/>
        <v/>
      </c>
      <c r="F28" s="138"/>
      <c r="G28" s="128" t="str">
        <f t="shared" si="5"/>
        <v/>
      </c>
      <c r="H28" s="139"/>
      <c r="I28" s="129" t="str">
        <f t="shared" si="6"/>
        <v/>
      </c>
      <c r="J28" s="39"/>
      <c r="K28" s="39"/>
      <c r="L28" s="39"/>
      <c r="M28" s="39"/>
      <c r="N28" s="130"/>
      <c r="O28" s="231"/>
      <c r="P28" s="231"/>
      <c r="Q28" s="231"/>
      <c r="R28" s="231"/>
      <c r="S28" s="231"/>
      <c r="T28" s="231"/>
      <c r="U28" s="231"/>
      <c r="W28" s="122"/>
      <c r="X28" s="122"/>
      <c r="Y28" s="122"/>
      <c r="AC28" s="17"/>
      <c r="AD28" s="17"/>
    </row>
    <row r="29" spans="1:30" s="21" customFormat="1" ht="30" customHeight="1" x14ac:dyDescent="0.25">
      <c r="A29" s="38" t="str">
        <f t="shared" si="7"/>
        <v/>
      </c>
      <c r="B29" s="126" t="str">
        <f t="shared" si="8"/>
        <v/>
      </c>
      <c r="C29" s="142"/>
      <c r="D29" s="137"/>
      <c r="E29" s="127" t="str">
        <f t="shared" si="4"/>
        <v/>
      </c>
      <c r="F29" s="138"/>
      <c r="G29" s="128" t="str">
        <f t="shared" si="5"/>
        <v/>
      </c>
      <c r="H29" s="139"/>
      <c r="I29" s="129" t="str">
        <f t="shared" si="6"/>
        <v/>
      </c>
      <c r="J29" s="39"/>
      <c r="K29" s="39"/>
      <c r="L29" s="39"/>
      <c r="M29" s="39"/>
      <c r="N29" s="130"/>
      <c r="O29" s="231"/>
      <c r="P29" s="231"/>
      <c r="Q29" s="231"/>
      <c r="R29" s="231"/>
      <c r="S29" s="231"/>
      <c r="T29" s="231"/>
      <c r="U29" s="231"/>
      <c r="W29" s="248" t="s">
        <v>166</v>
      </c>
      <c r="X29" s="248"/>
      <c r="Y29" s="248"/>
      <c r="Z29" s="248"/>
      <c r="AA29" s="248"/>
      <c r="AB29" s="248"/>
      <c r="AC29" s="17"/>
      <c r="AD29" s="17"/>
    </row>
    <row r="30" spans="1:30" s="21" customFormat="1" ht="30" customHeight="1" x14ac:dyDescent="0.25">
      <c r="A30" s="38" t="str">
        <f t="shared" si="7"/>
        <v/>
      </c>
      <c r="B30" s="126" t="str">
        <f t="shared" si="8"/>
        <v/>
      </c>
      <c r="C30" s="142"/>
      <c r="D30" s="137"/>
      <c r="E30" s="127" t="str">
        <f t="shared" si="4"/>
        <v/>
      </c>
      <c r="F30" s="138"/>
      <c r="G30" s="128" t="str">
        <f t="shared" si="5"/>
        <v/>
      </c>
      <c r="H30" s="139"/>
      <c r="I30" s="129" t="str">
        <f t="shared" si="6"/>
        <v/>
      </c>
      <c r="J30" s="39"/>
      <c r="K30" s="39"/>
      <c r="L30" s="39"/>
      <c r="M30" s="39"/>
      <c r="N30" s="130"/>
      <c r="O30" s="231"/>
      <c r="P30" s="231"/>
      <c r="Q30" s="231"/>
      <c r="R30" s="231"/>
      <c r="S30" s="231"/>
      <c r="T30" s="231"/>
      <c r="U30" s="231"/>
      <c r="W30" s="122"/>
      <c r="X30" s="122"/>
      <c r="Y30" s="122"/>
      <c r="AC30" s="17"/>
      <c r="AD30" s="17"/>
    </row>
    <row r="31" spans="1:30" s="21" customFormat="1" ht="30" customHeight="1" x14ac:dyDescent="0.25">
      <c r="A31" s="38" t="str">
        <f t="shared" si="7"/>
        <v/>
      </c>
      <c r="B31" s="126" t="str">
        <f t="shared" si="8"/>
        <v/>
      </c>
      <c r="C31" s="142"/>
      <c r="D31" s="137"/>
      <c r="E31" s="127" t="str">
        <f t="shared" si="4"/>
        <v/>
      </c>
      <c r="F31" s="138"/>
      <c r="G31" s="128" t="str">
        <f t="shared" si="5"/>
        <v/>
      </c>
      <c r="H31" s="139"/>
      <c r="I31" s="129" t="str">
        <f t="shared" si="6"/>
        <v/>
      </c>
      <c r="J31" s="39"/>
      <c r="K31" s="39"/>
      <c r="L31" s="39"/>
      <c r="M31" s="39"/>
      <c r="N31" s="130"/>
      <c r="O31" s="231"/>
      <c r="P31" s="231"/>
      <c r="Q31" s="231"/>
      <c r="R31" s="231"/>
      <c r="S31" s="231"/>
      <c r="T31" s="231"/>
      <c r="U31" s="231"/>
      <c r="W31" s="122"/>
      <c r="X31" s="122"/>
      <c r="Y31" s="122"/>
      <c r="AC31" s="17"/>
      <c r="AD31" s="17"/>
    </row>
    <row r="32" spans="1:30" s="21" customFormat="1" ht="30" customHeight="1" x14ac:dyDescent="0.25">
      <c r="A32" s="38" t="str">
        <f t="shared" si="7"/>
        <v/>
      </c>
      <c r="B32" s="126" t="str">
        <f t="shared" si="8"/>
        <v/>
      </c>
      <c r="C32" s="142"/>
      <c r="D32" s="137"/>
      <c r="E32" s="127" t="str">
        <f t="shared" si="4"/>
        <v/>
      </c>
      <c r="F32" s="138"/>
      <c r="G32" s="128" t="str">
        <f t="shared" si="5"/>
        <v/>
      </c>
      <c r="H32" s="139"/>
      <c r="I32" s="129" t="str">
        <f t="shared" si="6"/>
        <v/>
      </c>
      <c r="J32" s="39"/>
      <c r="K32" s="39"/>
      <c r="L32" s="39"/>
      <c r="M32" s="39"/>
      <c r="N32" s="130"/>
      <c r="O32" s="231"/>
      <c r="P32" s="231"/>
      <c r="Q32" s="231"/>
      <c r="R32" s="231"/>
      <c r="S32" s="231"/>
      <c r="T32" s="231"/>
      <c r="U32" s="231"/>
      <c r="W32" s="122"/>
      <c r="X32" s="122"/>
      <c r="Y32" s="122"/>
      <c r="AC32" s="17"/>
      <c r="AD32" s="17"/>
    </row>
    <row r="33" spans="1:30" s="21" customFormat="1" ht="30" customHeight="1" x14ac:dyDescent="0.25">
      <c r="A33" s="38" t="str">
        <f t="shared" si="7"/>
        <v/>
      </c>
      <c r="B33" s="126" t="str">
        <f t="shared" si="8"/>
        <v/>
      </c>
      <c r="C33" s="142"/>
      <c r="D33" s="137"/>
      <c r="E33" s="127" t="str">
        <f t="shared" si="4"/>
        <v/>
      </c>
      <c r="F33" s="138"/>
      <c r="G33" s="128" t="str">
        <f t="shared" si="5"/>
        <v/>
      </c>
      <c r="H33" s="139"/>
      <c r="I33" s="129" t="str">
        <f t="shared" si="6"/>
        <v/>
      </c>
      <c r="J33" s="39"/>
      <c r="K33" s="39"/>
      <c r="L33" s="39"/>
      <c r="M33" s="39"/>
      <c r="N33" s="130"/>
      <c r="O33" s="231"/>
      <c r="P33" s="231"/>
      <c r="Q33" s="231"/>
      <c r="R33" s="231"/>
      <c r="S33" s="231"/>
      <c r="T33" s="231"/>
      <c r="U33" s="231"/>
      <c r="W33" s="122"/>
      <c r="X33" s="122"/>
      <c r="Y33" s="122"/>
      <c r="AC33" s="17"/>
      <c r="AD33" s="17"/>
    </row>
    <row r="34" spans="1:30" s="21" customFormat="1" ht="30" customHeight="1" x14ac:dyDescent="0.25">
      <c r="A34" s="38" t="str">
        <f t="shared" si="7"/>
        <v/>
      </c>
      <c r="B34" s="126" t="str">
        <f t="shared" si="8"/>
        <v/>
      </c>
      <c r="C34" s="142"/>
      <c r="D34" s="137"/>
      <c r="E34" s="127" t="str">
        <f t="shared" si="4"/>
        <v/>
      </c>
      <c r="F34" s="138"/>
      <c r="G34" s="128" t="str">
        <f t="shared" si="5"/>
        <v/>
      </c>
      <c r="H34" s="139"/>
      <c r="I34" s="129" t="str">
        <f t="shared" si="6"/>
        <v/>
      </c>
      <c r="J34" s="39"/>
      <c r="K34" s="39"/>
      <c r="L34" s="39"/>
      <c r="M34" s="39"/>
      <c r="N34" s="130"/>
      <c r="O34" s="231"/>
      <c r="P34" s="231"/>
      <c r="Q34" s="231"/>
      <c r="R34" s="231"/>
      <c r="S34" s="231"/>
      <c r="T34" s="231"/>
      <c r="U34" s="231"/>
      <c r="W34" s="122"/>
      <c r="X34" s="122"/>
      <c r="Y34" s="122"/>
      <c r="AC34" s="17"/>
      <c r="AD34" s="17"/>
    </row>
    <row r="35" spans="1:30" s="21" customFormat="1" ht="30" customHeight="1" x14ac:dyDescent="0.25">
      <c r="A35" s="38" t="str">
        <f t="shared" si="7"/>
        <v/>
      </c>
      <c r="B35" s="126" t="str">
        <f t="shared" si="8"/>
        <v/>
      </c>
      <c r="C35" s="142"/>
      <c r="D35" s="137"/>
      <c r="E35" s="127" t="str">
        <f t="shared" si="4"/>
        <v/>
      </c>
      <c r="F35" s="138"/>
      <c r="G35" s="128" t="str">
        <f t="shared" si="5"/>
        <v/>
      </c>
      <c r="H35" s="139"/>
      <c r="I35" s="129" t="str">
        <f t="shared" si="6"/>
        <v/>
      </c>
      <c r="J35" s="39"/>
      <c r="K35" s="39"/>
      <c r="L35" s="39"/>
      <c r="M35" s="39"/>
      <c r="N35" s="130"/>
      <c r="O35" s="231"/>
      <c r="P35" s="231"/>
      <c r="Q35" s="231"/>
      <c r="R35" s="231"/>
      <c r="S35" s="231"/>
      <c r="T35" s="231"/>
      <c r="U35" s="231"/>
      <c r="W35" s="122"/>
      <c r="X35" s="122"/>
      <c r="Y35" s="122"/>
      <c r="AC35" s="17"/>
      <c r="AD35" s="17"/>
    </row>
    <row r="36" spans="1:30" s="21" customFormat="1" ht="30" customHeight="1" x14ac:dyDescent="0.25">
      <c r="A36" s="38" t="str">
        <f t="shared" si="7"/>
        <v/>
      </c>
      <c r="B36" s="126" t="str">
        <f t="shared" si="8"/>
        <v/>
      </c>
      <c r="C36" s="142"/>
      <c r="D36" s="137"/>
      <c r="E36" s="127" t="str">
        <f t="shared" si="4"/>
        <v/>
      </c>
      <c r="F36" s="138"/>
      <c r="G36" s="128" t="str">
        <f t="shared" si="5"/>
        <v/>
      </c>
      <c r="H36" s="139"/>
      <c r="I36" s="129" t="str">
        <f t="shared" si="6"/>
        <v/>
      </c>
      <c r="J36" s="39"/>
      <c r="K36" s="39"/>
      <c r="L36" s="39"/>
      <c r="M36" s="39"/>
      <c r="N36" s="130"/>
      <c r="O36" s="231"/>
      <c r="P36" s="231"/>
      <c r="Q36" s="231"/>
      <c r="R36" s="231"/>
      <c r="S36" s="231"/>
      <c r="T36" s="231"/>
      <c r="U36" s="231"/>
      <c r="W36" s="122"/>
      <c r="X36" s="122"/>
      <c r="Y36" s="122"/>
      <c r="AC36" s="17"/>
      <c r="AD36" s="17"/>
    </row>
    <row r="37" spans="1:30" s="21" customFormat="1" ht="30" customHeight="1" x14ac:dyDescent="0.25">
      <c r="A37" s="38" t="str">
        <f t="shared" si="7"/>
        <v/>
      </c>
      <c r="B37" s="126" t="str">
        <f t="shared" si="8"/>
        <v/>
      </c>
      <c r="C37" s="142"/>
      <c r="D37" s="137"/>
      <c r="E37" s="127" t="str">
        <f t="shared" si="4"/>
        <v/>
      </c>
      <c r="F37" s="138"/>
      <c r="G37" s="128" t="str">
        <f t="shared" si="5"/>
        <v/>
      </c>
      <c r="H37" s="139"/>
      <c r="I37" s="129" t="str">
        <f t="shared" si="6"/>
        <v/>
      </c>
      <c r="J37" s="39"/>
      <c r="K37" s="39"/>
      <c r="L37" s="39"/>
      <c r="M37" s="39"/>
      <c r="N37" s="130"/>
      <c r="O37" s="231"/>
      <c r="P37" s="231"/>
      <c r="Q37" s="231"/>
      <c r="R37" s="231"/>
      <c r="S37" s="231"/>
      <c r="T37" s="231"/>
      <c r="U37" s="231"/>
      <c r="W37" s="122"/>
      <c r="X37" s="122"/>
      <c r="Y37" s="122"/>
      <c r="AC37" s="17"/>
      <c r="AD37" s="17"/>
    </row>
    <row r="38" spans="1:30" s="21" customFormat="1" ht="30" customHeight="1" x14ac:dyDescent="0.25">
      <c r="A38" s="38" t="str">
        <f t="shared" si="7"/>
        <v/>
      </c>
      <c r="B38" s="126" t="str">
        <f t="shared" si="8"/>
        <v/>
      </c>
      <c r="C38" s="142"/>
      <c r="D38" s="137"/>
      <c r="E38" s="127" t="str">
        <f t="shared" si="4"/>
        <v/>
      </c>
      <c r="F38" s="138"/>
      <c r="G38" s="128" t="str">
        <f t="shared" si="5"/>
        <v/>
      </c>
      <c r="H38" s="139"/>
      <c r="I38" s="129" t="str">
        <f t="shared" si="6"/>
        <v/>
      </c>
      <c r="J38" s="39"/>
      <c r="K38" s="39"/>
      <c r="L38" s="39"/>
      <c r="M38" s="39"/>
      <c r="N38" s="130"/>
      <c r="O38" s="231"/>
      <c r="P38" s="231"/>
      <c r="Q38" s="231"/>
      <c r="R38" s="231"/>
      <c r="S38" s="231"/>
      <c r="T38" s="231"/>
      <c r="U38" s="231"/>
      <c r="W38" s="122"/>
      <c r="X38" s="122"/>
      <c r="Y38" s="122"/>
      <c r="AC38" s="17"/>
      <c r="AD38" s="17"/>
    </row>
    <row r="39" spans="1:30" s="21" customFormat="1" ht="30" customHeight="1" x14ac:dyDescent="0.25">
      <c r="A39" s="38" t="str">
        <f t="shared" si="7"/>
        <v/>
      </c>
      <c r="B39" s="126" t="str">
        <f t="shared" si="8"/>
        <v/>
      </c>
      <c r="C39" s="142"/>
      <c r="D39" s="137"/>
      <c r="E39" s="127" t="str">
        <f t="shared" si="4"/>
        <v/>
      </c>
      <c r="F39" s="138"/>
      <c r="G39" s="128" t="str">
        <f t="shared" si="5"/>
        <v/>
      </c>
      <c r="H39" s="139"/>
      <c r="I39" s="129" t="str">
        <f t="shared" si="6"/>
        <v/>
      </c>
      <c r="J39" s="39"/>
      <c r="K39" s="39"/>
      <c r="L39" s="39"/>
      <c r="M39" s="39"/>
      <c r="N39" s="130"/>
      <c r="O39" s="231"/>
      <c r="P39" s="231"/>
      <c r="Q39" s="231"/>
      <c r="R39" s="231"/>
      <c r="S39" s="231"/>
      <c r="T39" s="231"/>
      <c r="U39" s="231"/>
      <c r="W39" s="122"/>
      <c r="X39" s="122"/>
      <c r="Y39" s="122"/>
      <c r="AC39" s="17"/>
      <c r="AD39" s="17"/>
    </row>
    <row r="40" spans="1:30" s="21" customFormat="1" ht="30" customHeight="1" x14ac:dyDescent="0.25">
      <c r="A40" s="38" t="str">
        <f t="shared" si="7"/>
        <v/>
      </c>
      <c r="B40" s="126" t="str">
        <f t="shared" si="8"/>
        <v/>
      </c>
      <c r="C40" s="142"/>
      <c r="D40" s="137"/>
      <c r="E40" s="127" t="str">
        <f t="shared" si="4"/>
        <v/>
      </c>
      <c r="F40" s="138"/>
      <c r="G40" s="128" t="str">
        <f t="shared" si="5"/>
        <v/>
      </c>
      <c r="H40" s="139"/>
      <c r="I40" s="129" t="str">
        <f t="shared" si="6"/>
        <v/>
      </c>
      <c r="J40" s="39"/>
      <c r="K40" s="39"/>
      <c r="L40" s="39"/>
      <c r="M40" s="39"/>
      <c r="N40" s="130"/>
      <c r="O40" s="231"/>
      <c r="P40" s="231"/>
      <c r="Q40" s="231"/>
      <c r="R40" s="231"/>
      <c r="S40" s="231"/>
      <c r="T40" s="231"/>
      <c r="U40" s="231"/>
      <c r="W40" s="122"/>
      <c r="X40" s="122"/>
      <c r="Y40" s="122"/>
      <c r="AC40" s="17"/>
      <c r="AD40" s="17"/>
    </row>
    <row r="41" spans="1:30" s="21" customFormat="1" ht="30" customHeight="1" x14ac:dyDescent="0.25">
      <c r="A41" s="38" t="str">
        <f t="shared" si="7"/>
        <v/>
      </c>
      <c r="B41" s="126" t="str">
        <f t="shared" si="8"/>
        <v/>
      </c>
      <c r="C41" s="142"/>
      <c r="D41" s="137"/>
      <c r="E41" s="127" t="str">
        <f t="shared" si="4"/>
        <v/>
      </c>
      <c r="F41" s="138"/>
      <c r="G41" s="128" t="str">
        <f t="shared" si="5"/>
        <v/>
      </c>
      <c r="H41" s="139"/>
      <c r="I41" s="129" t="str">
        <f t="shared" si="6"/>
        <v/>
      </c>
      <c r="J41" s="39"/>
      <c r="K41" s="39"/>
      <c r="L41" s="39"/>
      <c r="M41" s="39"/>
      <c r="N41" s="130"/>
      <c r="O41" s="231"/>
      <c r="P41" s="231"/>
      <c r="Q41" s="231"/>
      <c r="R41" s="231"/>
      <c r="S41" s="231"/>
      <c r="T41" s="231"/>
      <c r="U41" s="231"/>
      <c r="W41" s="122"/>
      <c r="X41" s="122"/>
      <c r="Y41" s="122"/>
      <c r="AC41" s="17"/>
      <c r="AD41" s="17"/>
    </row>
    <row r="42" spans="1:30" s="21" customFormat="1" ht="30" customHeight="1" x14ac:dyDescent="0.25">
      <c r="A42" s="38" t="str">
        <f t="shared" si="7"/>
        <v/>
      </c>
      <c r="B42" s="126" t="str">
        <f t="shared" si="8"/>
        <v/>
      </c>
      <c r="C42" s="142"/>
      <c r="D42" s="137"/>
      <c r="E42" s="127" t="str">
        <f t="shared" si="4"/>
        <v/>
      </c>
      <c r="F42" s="138"/>
      <c r="G42" s="128" t="str">
        <f t="shared" si="5"/>
        <v/>
      </c>
      <c r="H42" s="139"/>
      <c r="I42" s="129" t="str">
        <f t="shared" si="6"/>
        <v/>
      </c>
      <c r="J42" s="39"/>
      <c r="K42" s="39"/>
      <c r="L42" s="39"/>
      <c r="M42" s="39"/>
      <c r="N42" s="130"/>
      <c r="O42" s="231"/>
      <c r="P42" s="231"/>
      <c r="Q42" s="231"/>
      <c r="R42" s="231"/>
      <c r="S42" s="231"/>
      <c r="T42" s="231"/>
      <c r="U42" s="231"/>
      <c r="W42" s="122"/>
      <c r="X42" s="122"/>
      <c r="Y42" s="122"/>
      <c r="AC42" s="17"/>
      <c r="AD42" s="17"/>
    </row>
    <row r="43" spans="1:30" s="21" customFormat="1" ht="30" customHeight="1" x14ac:dyDescent="0.25">
      <c r="A43" s="38" t="str">
        <f t="shared" si="7"/>
        <v/>
      </c>
      <c r="B43" s="126" t="str">
        <f t="shared" si="8"/>
        <v/>
      </c>
      <c r="C43" s="142"/>
      <c r="D43" s="137"/>
      <c r="E43" s="127" t="str">
        <f t="shared" si="4"/>
        <v/>
      </c>
      <c r="F43" s="138"/>
      <c r="G43" s="128" t="str">
        <f t="shared" si="5"/>
        <v/>
      </c>
      <c r="H43" s="139"/>
      <c r="I43" s="129" t="str">
        <f t="shared" si="6"/>
        <v/>
      </c>
      <c r="J43" s="39"/>
      <c r="K43" s="39"/>
      <c r="L43" s="39"/>
      <c r="M43" s="39"/>
      <c r="N43" s="130"/>
      <c r="O43" s="231"/>
      <c r="P43" s="231"/>
      <c r="Q43" s="231"/>
      <c r="R43" s="231"/>
      <c r="S43" s="231"/>
      <c r="T43" s="231"/>
      <c r="U43" s="231"/>
      <c r="W43" s="122"/>
      <c r="X43" s="122"/>
      <c r="Y43" s="122"/>
      <c r="AC43" s="17"/>
      <c r="AD43" s="17"/>
    </row>
    <row r="44" spans="1:30" s="21" customFormat="1" ht="30" customHeight="1" x14ac:dyDescent="0.25">
      <c r="A44" s="38" t="str">
        <f t="shared" si="7"/>
        <v/>
      </c>
      <c r="B44" s="126" t="str">
        <f t="shared" si="8"/>
        <v/>
      </c>
      <c r="C44" s="142"/>
      <c r="D44" s="137"/>
      <c r="E44" s="127" t="str">
        <f t="shared" si="4"/>
        <v/>
      </c>
      <c r="F44" s="138"/>
      <c r="G44" s="128" t="str">
        <f t="shared" si="5"/>
        <v/>
      </c>
      <c r="H44" s="139"/>
      <c r="I44" s="129" t="str">
        <f t="shared" si="6"/>
        <v/>
      </c>
      <c r="J44" s="39"/>
      <c r="K44" s="39"/>
      <c r="L44" s="39"/>
      <c r="M44" s="39"/>
      <c r="N44" s="130"/>
      <c r="O44" s="231"/>
      <c r="P44" s="231"/>
      <c r="Q44" s="231"/>
      <c r="R44" s="231"/>
      <c r="S44" s="231"/>
      <c r="T44" s="231"/>
      <c r="U44" s="231"/>
      <c r="W44" s="248" t="s">
        <v>166</v>
      </c>
      <c r="X44" s="248"/>
      <c r="Y44" s="248"/>
      <c r="Z44" s="248"/>
      <c r="AA44" s="248"/>
      <c r="AB44" s="248"/>
      <c r="AC44" s="17"/>
      <c r="AD44" s="17"/>
    </row>
    <row r="45" spans="1:30" s="21" customFormat="1" ht="30" customHeight="1" x14ac:dyDescent="0.25">
      <c r="A45" s="38" t="str">
        <f t="shared" si="7"/>
        <v/>
      </c>
      <c r="B45" s="126" t="str">
        <f t="shared" si="8"/>
        <v/>
      </c>
      <c r="C45" s="142"/>
      <c r="D45" s="137"/>
      <c r="E45" s="127" t="str">
        <f t="shared" si="4"/>
        <v/>
      </c>
      <c r="F45" s="138"/>
      <c r="G45" s="128" t="str">
        <f t="shared" si="5"/>
        <v/>
      </c>
      <c r="H45" s="139"/>
      <c r="I45" s="129" t="str">
        <f t="shared" si="6"/>
        <v/>
      </c>
      <c r="J45" s="39"/>
      <c r="K45" s="39"/>
      <c r="L45" s="39"/>
      <c r="M45" s="39"/>
      <c r="N45" s="130"/>
      <c r="O45" s="231"/>
      <c r="P45" s="231"/>
      <c r="Q45" s="231"/>
      <c r="R45" s="231"/>
      <c r="S45" s="231"/>
      <c r="T45" s="231"/>
      <c r="U45" s="231"/>
      <c r="W45" s="122"/>
      <c r="X45" s="122"/>
      <c r="Y45" s="122"/>
      <c r="AC45" s="17"/>
      <c r="AD45" s="17"/>
    </row>
    <row r="46" spans="1:30" s="21" customFormat="1" ht="30" customHeight="1" x14ac:dyDescent="0.25">
      <c r="A46" s="38" t="str">
        <f t="shared" si="7"/>
        <v/>
      </c>
      <c r="B46" s="126" t="str">
        <f t="shared" si="8"/>
        <v/>
      </c>
      <c r="C46" s="142"/>
      <c r="D46" s="137"/>
      <c r="E46" s="127" t="str">
        <f t="shared" si="4"/>
        <v/>
      </c>
      <c r="F46" s="138"/>
      <c r="G46" s="128" t="str">
        <f t="shared" si="5"/>
        <v/>
      </c>
      <c r="H46" s="139"/>
      <c r="I46" s="129" t="str">
        <f t="shared" si="6"/>
        <v/>
      </c>
      <c r="J46" s="39"/>
      <c r="K46" s="39"/>
      <c r="L46" s="39"/>
      <c r="M46" s="39"/>
      <c r="N46" s="130"/>
      <c r="O46" s="231"/>
      <c r="P46" s="231"/>
      <c r="Q46" s="231"/>
      <c r="R46" s="231"/>
      <c r="S46" s="231"/>
      <c r="T46" s="231"/>
      <c r="U46" s="231"/>
      <c r="W46" s="122"/>
      <c r="X46" s="122"/>
      <c r="Y46" s="122"/>
      <c r="AC46" s="17"/>
      <c r="AD46" s="17"/>
    </row>
    <row r="47" spans="1:30" s="21" customFormat="1" ht="30" customHeight="1" x14ac:dyDescent="0.25">
      <c r="A47" s="38" t="str">
        <f t="shared" si="7"/>
        <v/>
      </c>
      <c r="B47" s="126" t="str">
        <f t="shared" si="8"/>
        <v/>
      </c>
      <c r="C47" s="142"/>
      <c r="D47" s="137"/>
      <c r="E47" s="127" t="str">
        <f t="shared" si="4"/>
        <v/>
      </c>
      <c r="F47" s="138"/>
      <c r="G47" s="128" t="str">
        <f t="shared" si="5"/>
        <v/>
      </c>
      <c r="H47" s="139"/>
      <c r="I47" s="129" t="str">
        <f t="shared" si="6"/>
        <v/>
      </c>
      <c r="J47" s="39"/>
      <c r="K47" s="39"/>
      <c r="L47" s="39"/>
      <c r="M47" s="39"/>
      <c r="N47" s="130"/>
      <c r="O47" s="231"/>
      <c r="P47" s="231"/>
      <c r="Q47" s="231"/>
      <c r="R47" s="231"/>
      <c r="S47" s="231"/>
      <c r="T47" s="231"/>
      <c r="U47" s="231"/>
      <c r="W47" s="122"/>
      <c r="X47" s="122"/>
      <c r="Y47" s="122"/>
      <c r="AC47" s="17"/>
      <c r="AD47" s="17"/>
    </row>
    <row r="48" spans="1:30" s="21" customFormat="1" ht="30" customHeight="1" x14ac:dyDescent="0.25">
      <c r="A48" s="38" t="str">
        <f t="shared" si="7"/>
        <v/>
      </c>
      <c r="B48" s="126" t="str">
        <f t="shared" si="8"/>
        <v/>
      </c>
      <c r="C48" s="142"/>
      <c r="D48" s="137"/>
      <c r="E48" s="127" t="str">
        <f t="shared" si="4"/>
        <v/>
      </c>
      <c r="F48" s="138"/>
      <c r="G48" s="128" t="str">
        <f t="shared" si="5"/>
        <v/>
      </c>
      <c r="H48" s="139"/>
      <c r="I48" s="129" t="str">
        <f t="shared" si="6"/>
        <v/>
      </c>
      <c r="J48" s="39"/>
      <c r="K48" s="39"/>
      <c r="L48" s="39"/>
      <c r="M48" s="39"/>
      <c r="N48" s="130"/>
      <c r="O48" s="231"/>
      <c r="P48" s="231"/>
      <c r="Q48" s="231"/>
      <c r="R48" s="231"/>
      <c r="S48" s="231"/>
      <c r="T48" s="231"/>
      <c r="U48" s="231"/>
      <c r="W48" s="122"/>
      <c r="X48" s="122"/>
      <c r="Y48" s="122"/>
      <c r="AC48" s="17"/>
      <c r="AD48" s="17"/>
    </row>
    <row r="49" spans="1:30" s="21" customFormat="1" ht="30" customHeight="1" x14ac:dyDescent="0.25">
      <c r="A49" s="38" t="str">
        <f t="shared" si="7"/>
        <v/>
      </c>
      <c r="B49" s="126" t="str">
        <f t="shared" si="8"/>
        <v/>
      </c>
      <c r="C49" s="142"/>
      <c r="D49" s="137"/>
      <c r="E49" s="127" t="str">
        <f t="shared" si="4"/>
        <v/>
      </c>
      <c r="F49" s="138"/>
      <c r="G49" s="128" t="str">
        <f t="shared" si="5"/>
        <v/>
      </c>
      <c r="H49" s="139"/>
      <c r="I49" s="129" t="str">
        <f t="shared" si="6"/>
        <v/>
      </c>
      <c r="J49" s="39"/>
      <c r="K49" s="39"/>
      <c r="L49" s="39"/>
      <c r="M49" s="39"/>
      <c r="N49" s="130"/>
      <c r="O49" s="231"/>
      <c r="P49" s="231"/>
      <c r="Q49" s="231"/>
      <c r="R49" s="231"/>
      <c r="S49" s="231"/>
      <c r="T49" s="231"/>
      <c r="U49" s="231"/>
      <c r="W49" s="122"/>
      <c r="X49" s="122"/>
      <c r="Y49" s="122"/>
      <c r="AC49" s="17"/>
      <c r="AD49" s="17"/>
    </row>
    <row r="50" spans="1:30" s="21" customFormat="1" ht="30" customHeight="1" x14ac:dyDescent="0.25">
      <c r="A50" s="38" t="str">
        <f t="shared" si="7"/>
        <v/>
      </c>
      <c r="B50" s="126" t="str">
        <f t="shared" si="8"/>
        <v/>
      </c>
      <c r="C50" s="142"/>
      <c r="D50" s="137"/>
      <c r="E50" s="127" t="str">
        <f t="shared" si="4"/>
        <v/>
      </c>
      <c r="F50" s="138"/>
      <c r="G50" s="128" t="str">
        <f t="shared" si="5"/>
        <v/>
      </c>
      <c r="H50" s="139"/>
      <c r="I50" s="129" t="str">
        <f t="shared" si="6"/>
        <v/>
      </c>
      <c r="J50" s="39"/>
      <c r="K50" s="39"/>
      <c r="L50" s="39"/>
      <c r="M50" s="39"/>
      <c r="N50" s="130"/>
      <c r="O50" s="231"/>
      <c r="P50" s="231"/>
      <c r="Q50" s="231"/>
      <c r="R50" s="231"/>
      <c r="S50" s="231"/>
      <c r="T50" s="231"/>
      <c r="U50" s="231"/>
      <c r="W50" s="122"/>
      <c r="X50" s="122"/>
      <c r="Y50" s="122"/>
      <c r="AC50" s="17"/>
      <c r="AD50" s="17"/>
    </row>
    <row r="51" spans="1:30" s="21" customFormat="1" ht="30" customHeight="1" x14ac:dyDescent="0.25">
      <c r="A51" s="38" t="str">
        <f t="shared" si="7"/>
        <v/>
      </c>
      <c r="B51" s="126" t="str">
        <f t="shared" si="8"/>
        <v/>
      </c>
      <c r="C51" s="142"/>
      <c r="D51" s="137"/>
      <c r="E51" s="127" t="str">
        <f t="shared" si="4"/>
        <v/>
      </c>
      <c r="F51" s="138"/>
      <c r="G51" s="128" t="str">
        <f t="shared" si="5"/>
        <v/>
      </c>
      <c r="H51" s="139"/>
      <c r="I51" s="129" t="str">
        <f t="shared" si="6"/>
        <v/>
      </c>
      <c r="J51" s="39"/>
      <c r="K51" s="39"/>
      <c r="L51" s="39"/>
      <c r="M51" s="39"/>
      <c r="N51" s="130"/>
      <c r="O51" s="231"/>
      <c r="P51" s="231"/>
      <c r="Q51" s="231"/>
      <c r="R51" s="231"/>
      <c r="S51" s="231"/>
      <c r="T51" s="231"/>
      <c r="U51" s="231"/>
      <c r="W51" s="122"/>
      <c r="X51" s="122"/>
      <c r="Y51" s="122"/>
      <c r="AC51" s="17"/>
      <c r="AD51" s="17"/>
    </row>
    <row r="52" spans="1:30" s="21" customFormat="1" ht="30" customHeight="1" x14ac:dyDescent="0.25">
      <c r="A52" s="38" t="str">
        <f t="shared" si="7"/>
        <v/>
      </c>
      <c r="B52" s="126" t="str">
        <f t="shared" si="8"/>
        <v/>
      </c>
      <c r="C52" s="142"/>
      <c r="D52" s="137"/>
      <c r="E52" s="127" t="str">
        <f t="shared" si="4"/>
        <v/>
      </c>
      <c r="F52" s="138"/>
      <c r="G52" s="128" t="str">
        <f t="shared" si="5"/>
        <v/>
      </c>
      <c r="H52" s="139"/>
      <c r="I52" s="129" t="str">
        <f t="shared" si="6"/>
        <v/>
      </c>
      <c r="J52" s="39"/>
      <c r="K52" s="39"/>
      <c r="L52" s="39"/>
      <c r="M52" s="39"/>
      <c r="N52" s="130"/>
      <c r="O52" s="231"/>
      <c r="P52" s="231"/>
      <c r="Q52" s="231"/>
      <c r="R52" s="231"/>
      <c r="S52" s="231"/>
      <c r="T52" s="231"/>
      <c r="U52" s="231"/>
      <c r="W52" s="122"/>
      <c r="X52" s="122"/>
      <c r="Y52" s="122"/>
      <c r="AC52" s="17"/>
      <c r="AD52" s="17"/>
    </row>
    <row r="53" spans="1:30" s="21" customFormat="1" ht="30" customHeight="1" x14ac:dyDescent="0.25">
      <c r="A53" s="38" t="str">
        <f t="shared" si="7"/>
        <v/>
      </c>
      <c r="B53" s="126" t="str">
        <f t="shared" si="8"/>
        <v/>
      </c>
      <c r="C53" s="142"/>
      <c r="D53" s="137"/>
      <c r="E53" s="127" t="str">
        <f t="shared" si="4"/>
        <v/>
      </c>
      <c r="F53" s="138"/>
      <c r="G53" s="128" t="str">
        <f t="shared" si="5"/>
        <v/>
      </c>
      <c r="H53" s="139"/>
      <c r="I53" s="129" t="str">
        <f t="shared" si="6"/>
        <v/>
      </c>
      <c r="J53" s="39"/>
      <c r="K53" s="39"/>
      <c r="L53" s="39"/>
      <c r="M53" s="39"/>
      <c r="N53" s="130"/>
      <c r="O53" s="231"/>
      <c r="P53" s="231"/>
      <c r="Q53" s="231"/>
      <c r="R53" s="231"/>
      <c r="S53" s="231"/>
      <c r="T53" s="231"/>
      <c r="U53" s="231"/>
      <c r="W53" s="122"/>
      <c r="X53" s="122"/>
      <c r="Y53" s="122"/>
      <c r="AC53" s="17"/>
      <c r="AD53" s="17"/>
    </row>
    <row r="54" spans="1:30" s="21" customFormat="1" ht="30" customHeight="1" x14ac:dyDescent="0.25">
      <c r="A54" s="38" t="str">
        <f t="shared" si="7"/>
        <v/>
      </c>
      <c r="B54" s="126" t="str">
        <f t="shared" si="8"/>
        <v/>
      </c>
      <c r="C54" s="142"/>
      <c r="D54" s="137"/>
      <c r="E54" s="127" t="str">
        <f t="shared" si="4"/>
        <v/>
      </c>
      <c r="F54" s="138"/>
      <c r="G54" s="128" t="str">
        <f t="shared" si="5"/>
        <v/>
      </c>
      <c r="H54" s="139"/>
      <c r="I54" s="129" t="str">
        <f t="shared" si="6"/>
        <v/>
      </c>
      <c r="J54" s="39"/>
      <c r="K54" s="39"/>
      <c r="L54" s="39"/>
      <c r="M54" s="39"/>
      <c r="N54" s="130"/>
      <c r="O54" s="231"/>
      <c r="P54" s="231"/>
      <c r="Q54" s="231"/>
      <c r="R54" s="231"/>
      <c r="S54" s="231"/>
      <c r="T54" s="231"/>
      <c r="U54" s="231"/>
      <c r="W54" s="122"/>
      <c r="X54" s="122"/>
      <c r="Y54" s="122"/>
      <c r="AC54" s="17"/>
      <c r="AD54" s="17"/>
    </row>
    <row r="55" spans="1:30" s="21" customFormat="1" ht="30" customHeight="1" x14ac:dyDescent="0.25">
      <c r="A55" s="38" t="str">
        <f t="shared" si="7"/>
        <v/>
      </c>
      <c r="B55" s="126" t="str">
        <f t="shared" si="8"/>
        <v/>
      </c>
      <c r="C55" s="142"/>
      <c r="D55" s="137"/>
      <c r="E55" s="127" t="str">
        <f t="shared" si="4"/>
        <v/>
      </c>
      <c r="F55" s="138"/>
      <c r="G55" s="128" t="str">
        <f t="shared" si="5"/>
        <v/>
      </c>
      <c r="H55" s="139"/>
      <c r="I55" s="129" t="str">
        <f t="shared" si="6"/>
        <v/>
      </c>
      <c r="J55" s="39"/>
      <c r="K55" s="39"/>
      <c r="L55" s="39"/>
      <c r="M55" s="39"/>
      <c r="N55" s="130"/>
      <c r="O55" s="231"/>
      <c r="P55" s="231"/>
      <c r="Q55" s="231"/>
      <c r="R55" s="231"/>
      <c r="S55" s="231"/>
      <c r="T55" s="231"/>
      <c r="U55" s="231"/>
      <c r="W55" s="122"/>
      <c r="X55" s="122"/>
      <c r="Y55" s="122"/>
      <c r="AC55" s="17"/>
      <c r="AD55" s="17"/>
    </row>
    <row r="56" spans="1:30" s="21" customFormat="1" ht="30" customHeight="1" x14ac:dyDescent="0.25">
      <c r="A56" s="38" t="str">
        <f t="shared" si="7"/>
        <v/>
      </c>
      <c r="B56" s="126" t="str">
        <f t="shared" si="8"/>
        <v/>
      </c>
      <c r="C56" s="142"/>
      <c r="D56" s="137"/>
      <c r="E56" s="127" t="str">
        <f t="shared" si="4"/>
        <v/>
      </c>
      <c r="F56" s="138"/>
      <c r="G56" s="128" t="str">
        <f t="shared" si="5"/>
        <v/>
      </c>
      <c r="H56" s="139"/>
      <c r="I56" s="129" t="str">
        <f t="shared" si="6"/>
        <v/>
      </c>
      <c r="J56" s="39"/>
      <c r="K56" s="39"/>
      <c r="L56" s="39"/>
      <c r="M56" s="39"/>
      <c r="N56" s="130"/>
      <c r="O56" s="231"/>
      <c r="P56" s="231"/>
      <c r="Q56" s="231"/>
      <c r="R56" s="231"/>
      <c r="S56" s="231"/>
      <c r="T56" s="231"/>
      <c r="U56" s="231"/>
      <c r="W56" s="248" t="s">
        <v>166</v>
      </c>
      <c r="X56" s="248"/>
      <c r="Y56" s="248"/>
      <c r="Z56" s="248"/>
      <c r="AA56" s="248"/>
      <c r="AB56" s="248"/>
      <c r="AC56" s="17"/>
      <c r="AD56" s="17"/>
    </row>
    <row r="57" spans="1:30" s="21" customFormat="1" x14ac:dyDescent="0.25">
      <c r="AC57" s="17"/>
      <c r="AD57" s="17"/>
    </row>
    <row r="58" spans="1:30" s="21" customFormat="1" x14ac:dyDescent="0.25">
      <c r="AC58" s="17"/>
      <c r="AD58" s="17"/>
    </row>
    <row r="59" spans="1:30" s="21" customFormat="1" x14ac:dyDescent="0.25">
      <c r="AC59" s="17"/>
      <c r="AD59" s="17"/>
    </row>
    <row r="60" spans="1:30" s="21" customFormat="1" x14ac:dyDescent="0.25">
      <c r="AC60" s="17"/>
      <c r="AD60" s="17"/>
    </row>
    <row r="61" spans="1:30" s="21" customFormat="1" x14ac:dyDescent="0.25">
      <c r="AC61" s="17"/>
      <c r="AD61" s="17"/>
    </row>
    <row r="62" spans="1:30" s="21" customFormat="1" x14ac:dyDescent="0.25">
      <c r="AC62" s="17"/>
      <c r="AD62" s="17"/>
    </row>
    <row r="63" spans="1:30" s="21" customFormat="1" x14ac:dyDescent="0.25">
      <c r="AC63" s="17"/>
      <c r="AD63" s="17"/>
    </row>
    <row r="64" spans="1:30" s="21" customFormat="1" x14ac:dyDescent="0.25">
      <c r="AC64" s="17"/>
      <c r="AD64" s="17"/>
    </row>
    <row r="65" spans="29:30" s="21" customFormat="1" x14ac:dyDescent="0.25">
      <c r="AC65" s="17"/>
      <c r="AD65" s="17"/>
    </row>
    <row r="66" spans="29:30" s="21" customFormat="1" x14ac:dyDescent="0.25">
      <c r="AC66" s="17"/>
      <c r="AD66" s="17"/>
    </row>
    <row r="67" spans="29:30" s="21" customFormat="1" x14ac:dyDescent="0.25">
      <c r="AC67" s="17"/>
      <c r="AD67" s="17"/>
    </row>
    <row r="68" spans="29:30" s="21" customFormat="1" x14ac:dyDescent="0.25">
      <c r="AC68" s="17"/>
      <c r="AD68" s="17"/>
    </row>
    <row r="69" spans="29:30" s="21" customFormat="1" x14ac:dyDescent="0.25">
      <c r="AC69" s="17"/>
      <c r="AD69" s="17"/>
    </row>
    <row r="70" spans="29:30" s="21" customFormat="1" x14ac:dyDescent="0.25">
      <c r="AC70" s="17"/>
      <c r="AD70" s="17"/>
    </row>
    <row r="71" spans="29:30" s="21" customFormat="1" x14ac:dyDescent="0.25">
      <c r="AC71" s="17"/>
      <c r="AD71" s="17"/>
    </row>
    <row r="72" spans="29:30" s="21" customFormat="1" x14ac:dyDescent="0.25">
      <c r="AC72" s="17"/>
      <c r="AD72" s="17"/>
    </row>
    <row r="73" spans="29:30" s="21" customFormat="1" x14ac:dyDescent="0.25">
      <c r="AC73" s="17"/>
      <c r="AD73" s="17"/>
    </row>
    <row r="74" spans="29:30" s="21" customFormat="1" x14ac:dyDescent="0.25">
      <c r="AC74" s="17"/>
      <c r="AD74" s="17"/>
    </row>
    <row r="75" spans="29:30" s="21" customFormat="1" x14ac:dyDescent="0.25">
      <c r="AC75" s="17"/>
      <c r="AD75" s="17"/>
    </row>
    <row r="76" spans="29:30" s="21" customFormat="1" x14ac:dyDescent="0.25">
      <c r="AC76" s="17"/>
      <c r="AD76" s="17"/>
    </row>
    <row r="77" spans="29:30" s="21" customFormat="1" x14ac:dyDescent="0.25">
      <c r="AC77" s="17"/>
      <c r="AD77" s="17"/>
    </row>
    <row r="78" spans="29:30" s="21" customFormat="1" x14ac:dyDescent="0.25">
      <c r="AC78" s="17"/>
      <c r="AD78" s="17"/>
    </row>
    <row r="79" spans="29:30" s="21" customFormat="1" x14ac:dyDescent="0.25">
      <c r="AC79" s="17"/>
      <c r="AD79" s="17"/>
    </row>
    <row r="80" spans="29:30" s="21" customFormat="1" x14ac:dyDescent="0.25">
      <c r="AC80" s="17"/>
      <c r="AD80" s="17"/>
    </row>
    <row r="81" spans="29:30" s="21" customFormat="1" x14ac:dyDescent="0.25">
      <c r="AC81" s="17"/>
      <c r="AD81" s="17"/>
    </row>
    <row r="82" spans="29:30" s="21" customFormat="1" x14ac:dyDescent="0.25">
      <c r="AC82" s="17"/>
      <c r="AD82" s="17"/>
    </row>
    <row r="83" spans="29:30" s="21" customFormat="1" x14ac:dyDescent="0.25">
      <c r="AC83" s="17"/>
      <c r="AD83" s="17"/>
    </row>
    <row r="84" spans="29:30" s="21" customFormat="1" x14ac:dyDescent="0.25">
      <c r="AC84" s="17"/>
      <c r="AD84" s="17"/>
    </row>
    <row r="85" spans="29:30" s="21" customFormat="1" x14ac:dyDescent="0.25">
      <c r="AC85" s="17"/>
      <c r="AD85" s="17"/>
    </row>
    <row r="86" spans="29:30" s="21" customFormat="1" x14ac:dyDescent="0.25">
      <c r="AC86" s="17"/>
      <c r="AD86" s="17"/>
    </row>
    <row r="87" spans="29:30" s="21" customFormat="1" x14ac:dyDescent="0.25">
      <c r="AC87" s="17"/>
      <c r="AD87" s="17"/>
    </row>
    <row r="88" spans="29:30" s="21" customFormat="1" x14ac:dyDescent="0.25">
      <c r="AC88" s="17"/>
      <c r="AD88" s="17"/>
    </row>
    <row r="89" spans="29:30" s="21" customFormat="1" x14ac:dyDescent="0.25">
      <c r="AC89" s="17"/>
      <c r="AD89" s="17"/>
    </row>
    <row r="90" spans="29:30" s="21" customFormat="1" x14ac:dyDescent="0.25">
      <c r="AC90" s="17"/>
      <c r="AD90" s="17"/>
    </row>
    <row r="91" spans="29:30" s="21" customFormat="1" x14ac:dyDescent="0.25">
      <c r="AC91" s="17"/>
      <c r="AD91" s="17"/>
    </row>
    <row r="92" spans="29:30" s="21" customFormat="1" x14ac:dyDescent="0.25">
      <c r="AC92" s="17"/>
      <c r="AD92" s="17"/>
    </row>
    <row r="93" spans="29:30" s="21" customFormat="1" x14ac:dyDescent="0.25">
      <c r="AC93" s="17"/>
      <c r="AD93" s="17"/>
    </row>
    <row r="94" spans="29:30" s="21" customFormat="1" x14ac:dyDescent="0.25">
      <c r="AC94" s="17"/>
      <c r="AD94" s="17"/>
    </row>
    <row r="95" spans="29:30" s="21" customFormat="1" x14ac:dyDescent="0.25">
      <c r="AC95" s="17"/>
      <c r="AD95" s="17"/>
    </row>
    <row r="96" spans="29:30" s="21" customFormat="1" x14ac:dyDescent="0.25">
      <c r="AC96" s="17"/>
      <c r="AD96" s="17"/>
    </row>
    <row r="97" spans="29:30" s="21" customFormat="1" x14ac:dyDescent="0.25">
      <c r="AC97" s="17"/>
      <c r="AD97" s="17"/>
    </row>
    <row r="98" spans="29:30" s="21" customFormat="1" x14ac:dyDescent="0.25">
      <c r="AC98" s="17"/>
      <c r="AD98" s="17"/>
    </row>
    <row r="99" spans="29:30" s="21" customFormat="1" x14ac:dyDescent="0.25">
      <c r="AC99" s="17"/>
      <c r="AD99" s="17"/>
    </row>
    <row r="100" spans="29:30" s="21" customFormat="1" x14ac:dyDescent="0.25">
      <c r="AC100" s="17"/>
      <c r="AD100" s="17"/>
    </row>
    <row r="101" spans="29:30" s="21" customFormat="1" x14ac:dyDescent="0.25">
      <c r="AC101" s="17"/>
      <c r="AD101" s="17"/>
    </row>
    <row r="102" spans="29:30" s="21" customFormat="1" x14ac:dyDescent="0.25">
      <c r="AC102" s="17"/>
      <c r="AD102" s="17"/>
    </row>
    <row r="103" spans="29:30" s="21" customFormat="1" x14ac:dyDescent="0.25">
      <c r="AC103" s="17"/>
      <c r="AD103" s="17"/>
    </row>
    <row r="104" spans="29:30" s="21" customFormat="1" x14ac:dyDescent="0.25">
      <c r="AC104" s="17"/>
      <c r="AD104" s="17"/>
    </row>
    <row r="105" spans="29:30" s="21" customFormat="1" x14ac:dyDescent="0.25">
      <c r="AC105" s="17"/>
      <c r="AD105" s="17"/>
    </row>
    <row r="106" spans="29:30" s="21" customFormat="1" x14ac:dyDescent="0.25">
      <c r="AC106" s="17"/>
      <c r="AD106" s="17"/>
    </row>
    <row r="107" spans="29:30" s="21" customFormat="1" x14ac:dyDescent="0.25">
      <c r="AC107" s="17"/>
      <c r="AD107" s="17"/>
    </row>
    <row r="108" spans="29:30" s="21" customFormat="1" x14ac:dyDescent="0.25">
      <c r="AC108" s="17"/>
      <c r="AD108" s="17"/>
    </row>
    <row r="109" spans="29:30" s="21" customFormat="1" x14ac:dyDescent="0.25">
      <c r="AC109" s="17"/>
      <c r="AD109" s="17"/>
    </row>
    <row r="110" spans="29:30" s="21" customFormat="1" x14ac:dyDescent="0.25">
      <c r="AC110" s="17"/>
      <c r="AD110" s="17"/>
    </row>
    <row r="111" spans="29:30" s="21" customFormat="1" x14ac:dyDescent="0.25">
      <c r="AC111" s="17"/>
      <c r="AD111" s="17"/>
    </row>
    <row r="112" spans="29:30" s="21" customFormat="1" x14ac:dyDescent="0.25">
      <c r="AC112" s="17"/>
      <c r="AD112" s="17"/>
    </row>
    <row r="113" spans="29:30" s="21" customFormat="1" x14ac:dyDescent="0.25">
      <c r="AC113" s="17"/>
      <c r="AD113" s="17"/>
    </row>
    <row r="114" spans="29:30" s="21" customFormat="1" x14ac:dyDescent="0.25">
      <c r="AC114" s="17"/>
      <c r="AD114" s="17"/>
    </row>
    <row r="115" spans="29:30" s="21" customFormat="1" x14ac:dyDescent="0.25">
      <c r="AC115" s="17"/>
      <c r="AD115" s="17"/>
    </row>
    <row r="116" spans="29:30" s="21" customFormat="1" x14ac:dyDescent="0.25">
      <c r="AC116" s="17"/>
      <c r="AD116" s="17"/>
    </row>
    <row r="117" spans="29:30" s="21" customFormat="1" x14ac:dyDescent="0.25">
      <c r="AC117" s="17"/>
      <c r="AD117" s="17"/>
    </row>
    <row r="118" spans="29:30" s="21" customFormat="1" x14ac:dyDescent="0.25">
      <c r="AC118" s="17"/>
      <c r="AD118" s="17"/>
    </row>
    <row r="119" spans="29:30" s="21" customFormat="1" x14ac:dyDescent="0.25">
      <c r="AC119" s="17"/>
      <c r="AD119" s="17"/>
    </row>
    <row r="120" spans="29:30" s="21" customFormat="1" x14ac:dyDescent="0.25">
      <c r="AC120" s="17"/>
      <c r="AD120" s="17"/>
    </row>
    <row r="121" spans="29:30" s="21" customFormat="1" x14ac:dyDescent="0.25">
      <c r="AC121" s="17"/>
      <c r="AD121" s="17"/>
    </row>
    <row r="122" spans="29:30" s="21" customFormat="1" x14ac:dyDescent="0.25">
      <c r="AC122" s="17"/>
      <c r="AD122" s="17"/>
    </row>
    <row r="123" spans="29:30" s="21" customFormat="1" x14ac:dyDescent="0.25">
      <c r="AC123" s="17"/>
      <c r="AD123" s="17"/>
    </row>
    <row r="124" spans="29:30" s="21" customFormat="1" x14ac:dyDescent="0.25">
      <c r="AC124" s="17"/>
      <c r="AD124" s="17"/>
    </row>
    <row r="125" spans="29:30" s="21" customFormat="1" x14ac:dyDescent="0.25">
      <c r="AC125" s="17"/>
      <c r="AD125" s="17"/>
    </row>
    <row r="126" spans="29:30" s="21" customFormat="1" x14ac:dyDescent="0.25">
      <c r="AC126" s="17"/>
      <c r="AD126" s="17"/>
    </row>
    <row r="127" spans="29:30" s="21" customFormat="1" x14ac:dyDescent="0.25">
      <c r="AC127" s="17"/>
      <c r="AD127" s="17"/>
    </row>
    <row r="128" spans="29:30" s="21" customFormat="1" x14ac:dyDescent="0.25">
      <c r="AC128" s="17"/>
      <c r="AD128" s="17"/>
    </row>
    <row r="129" spans="29:30" s="21" customFormat="1" x14ac:dyDescent="0.25">
      <c r="AC129" s="17"/>
      <c r="AD129" s="17"/>
    </row>
    <row r="130" spans="29:30" s="21" customFormat="1" x14ac:dyDescent="0.25">
      <c r="AC130" s="17"/>
      <c r="AD130" s="17"/>
    </row>
    <row r="131" spans="29:30" s="21" customFormat="1" x14ac:dyDescent="0.25">
      <c r="AC131" s="17"/>
      <c r="AD131" s="17"/>
    </row>
    <row r="132" spans="29:30" s="21" customFormat="1" x14ac:dyDescent="0.25">
      <c r="AC132" s="17"/>
      <c r="AD132" s="17"/>
    </row>
    <row r="133" spans="29:30" s="21" customFormat="1" x14ac:dyDescent="0.25">
      <c r="AC133" s="17"/>
      <c r="AD133" s="17"/>
    </row>
    <row r="134" spans="29:30" s="21" customFormat="1" x14ac:dyDescent="0.25">
      <c r="AC134" s="17"/>
      <c r="AD134" s="17"/>
    </row>
    <row r="135" spans="29:30" s="21" customFormat="1" x14ac:dyDescent="0.25">
      <c r="AC135" s="17"/>
      <c r="AD135" s="17"/>
    </row>
    <row r="136" spans="29:30" s="21" customFormat="1" x14ac:dyDescent="0.25">
      <c r="AC136" s="17"/>
      <c r="AD136" s="17"/>
    </row>
    <row r="137" spans="29:30" s="21" customFormat="1" x14ac:dyDescent="0.25">
      <c r="AC137" s="17"/>
      <c r="AD137" s="17"/>
    </row>
    <row r="138" spans="29:30" s="21" customFormat="1" x14ac:dyDescent="0.25">
      <c r="AC138" s="17"/>
      <c r="AD138" s="17"/>
    </row>
    <row r="139" spans="29:30" s="21" customFormat="1" x14ac:dyDescent="0.25">
      <c r="AC139" s="17"/>
      <c r="AD139" s="17"/>
    </row>
    <row r="140" spans="29:30" s="21" customFormat="1" x14ac:dyDescent="0.25">
      <c r="AC140" s="17"/>
      <c r="AD140" s="17"/>
    </row>
    <row r="141" spans="29:30" s="21" customFormat="1" x14ac:dyDescent="0.25">
      <c r="AC141" s="17"/>
      <c r="AD141" s="17"/>
    </row>
    <row r="142" spans="29:30" s="21" customFormat="1" x14ac:dyDescent="0.25">
      <c r="AC142" s="17"/>
      <c r="AD142" s="17"/>
    </row>
    <row r="143" spans="29:30" s="21" customFormat="1" x14ac:dyDescent="0.25">
      <c r="AC143" s="17"/>
      <c r="AD143" s="17"/>
    </row>
    <row r="144" spans="29:30" s="21" customFormat="1" x14ac:dyDescent="0.25">
      <c r="AC144" s="17"/>
      <c r="AD144" s="17"/>
    </row>
    <row r="145" spans="29:30" s="21" customFormat="1" x14ac:dyDescent="0.25">
      <c r="AC145" s="17"/>
      <c r="AD145" s="17"/>
    </row>
    <row r="146" spans="29:30" s="21" customFormat="1" x14ac:dyDescent="0.25">
      <c r="AC146" s="17"/>
      <c r="AD146" s="17"/>
    </row>
    <row r="147" spans="29:30" s="21" customFormat="1" x14ac:dyDescent="0.25">
      <c r="AC147" s="17"/>
      <c r="AD147" s="17"/>
    </row>
    <row r="148" spans="29:30" s="21" customFormat="1" x14ac:dyDescent="0.25">
      <c r="AC148" s="17"/>
      <c r="AD148" s="17"/>
    </row>
    <row r="149" spans="29:30" s="21" customFormat="1" x14ac:dyDescent="0.25">
      <c r="AC149" s="17"/>
      <c r="AD149" s="17"/>
    </row>
    <row r="150" spans="29:30" s="21" customFormat="1" x14ac:dyDescent="0.25">
      <c r="AC150" s="17"/>
      <c r="AD150" s="17"/>
    </row>
    <row r="151" spans="29:30" s="21" customFormat="1" x14ac:dyDescent="0.25">
      <c r="AC151" s="17"/>
      <c r="AD151" s="17"/>
    </row>
    <row r="152" spans="29:30" s="21" customFormat="1" x14ac:dyDescent="0.25">
      <c r="AC152" s="17"/>
      <c r="AD152" s="17"/>
    </row>
    <row r="153" spans="29:30" s="21" customFormat="1" x14ac:dyDescent="0.25">
      <c r="AC153" s="17"/>
      <c r="AD153" s="17"/>
    </row>
    <row r="154" spans="29:30" s="21" customFormat="1" x14ac:dyDescent="0.25">
      <c r="AC154" s="17"/>
      <c r="AD154" s="17"/>
    </row>
    <row r="155" spans="29:30" s="21" customFormat="1" x14ac:dyDescent="0.25">
      <c r="AC155" s="17"/>
      <c r="AD155" s="17"/>
    </row>
    <row r="156" spans="29:30" s="21" customFormat="1" x14ac:dyDescent="0.25">
      <c r="AC156" s="17"/>
      <c r="AD156" s="17"/>
    </row>
    <row r="157" spans="29:30" s="21" customFormat="1" x14ac:dyDescent="0.25">
      <c r="AC157" s="17"/>
      <c r="AD157" s="17"/>
    </row>
    <row r="158" spans="29:30" s="21" customFormat="1" x14ac:dyDescent="0.25">
      <c r="AC158" s="17"/>
      <c r="AD158" s="17"/>
    </row>
    <row r="159" spans="29:30" s="21" customFormat="1" x14ac:dyDescent="0.25">
      <c r="AC159" s="17"/>
      <c r="AD159" s="17"/>
    </row>
    <row r="160" spans="29:30" s="21" customFormat="1" x14ac:dyDescent="0.25">
      <c r="AC160" s="17"/>
      <c r="AD160" s="17"/>
    </row>
    <row r="161" spans="29:30" s="21" customFormat="1" x14ac:dyDescent="0.25">
      <c r="AC161" s="17"/>
      <c r="AD161" s="17"/>
    </row>
    <row r="162" spans="29:30" s="21" customFormat="1" x14ac:dyDescent="0.25">
      <c r="AC162" s="17"/>
      <c r="AD162" s="17"/>
    </row>
    <row r="163" spans="29:30" s="21" customFormat="1" x14ac:dyDescent="0.25">
      <c r="AC163" s="17"/>
      <c r="AD163" s="17"/>
    </row>
    <row r="164" spans="29:30" s="21" customFormat="1" x14ac:dyDescent="0.25">
      <c r="AC164" s="17"/>
      <c r="AD164" s="17"/>
    </row>
    <row r="165" spans="29:30" s="21" customFormat="1" x14ac:dyDescent="0.25">
      <c r="AC165" s="17"/>
      <c r="AD165" s="17"/>
    </row>
    <row r="166" spans="29:30" s="21" customFormat="1" x14ac:dyDescent="0.25">
      <c r="AC166" s="17"/>
      <c r="AD166" s="17"/>
    </row>
    <row r="167" spans="29:30" s="21" customFormat="1" x14ac:dyDescent="0.25">
      <c r="AC167" s="17"/>
      <c r="AD167" s="17"/>
    </row>
    <row r="168" spans="29:30" s="21" customFormat="1" x14ac:dyDescent="0.25">
      <c r="AC168" s="17"/>
      <c r="AD168" s="17"/>
    </row>
    <row r="169" spans="29:30" s="21" customFormat="1" x14ac:dyDescent="0.25">
      <c r="AC169" s="17"/>
      <c r="AD169" s="17"/>
    </row>
    <row r="170" spans="29:30" s="21" customFormat="1" x14ac:dyDescent="0.25">
      <c r="AC170" s="17"/>
      <c r="AD170" s="17"/>
    </row>
    <row r="171" spans="29:30" s="21" customFormat="1" x14ac:dyDescent="0.25">
      <c r="AC171" s="17"/>
      <c r="AD171" s="17"/>
    </row>
    <row r="172" spans="29:30" s="21" customFormat="1" x14ac:dyDescent="0.25">
      <c r="AC172" s="17"/>
      <c r="AD172" s="17"/>
    </row>
    <row r="173" spans="29:30" s="21" customFormat="1" x14ac:dyDescent="0.25">
      <c r="AC173" s="17"/>
      <c r="AD173" s="17"/>
    </row>
    <row r="174" spans="29:30" s="21" customFormat="1" x14ac:dyDescent="0.25">
      <c r="AC174" s="17"/>
      <c r="AD174" s="17"/>
    </row>
    <row r="175" spans="29:30" s="21" customFormat="1" x14ac:dyDescent="0.25">
      <c r="AC175" s="17"/>
      <c r="AD175" s="17"/>
    </row>
    <row r="176" spans="29:30" s="21" customFormat="1" x14ac:dyDescent="0.25">
      <c r="AC176" s="17"/>
      <c r="AD176" s="17"/>
    </row>
    <row r="177" spans="29:30" s="21" customFormat="1" x14ac:dyDescent="0.25">
      <c r="AC177" s="17"/>
      <c r="AD177" s="17"/>
    </row>
    <row r="178" spans="29:30" s="21" customFormat="1" x14ac:dyDescent="0.25">
      <c r="AC178" s="17"/>
      <c r="AD178" s="17"/>
    </row>
    <row r="179" spans="29:30" s="21" customFormat="1" x14ac:dyDescent="0.25">
      <c r="AC179" s="17"/>
      <c r="AD179" s="17"/>
    </row>
    <row r="180" spans="29:30" s="21" customFormat="1" x14ac:dyDescent="0.25">
      <c r="AC180" s="17"/>
      <c r="AD180" s="17"/>
    </row>
    <row r="181" spans="29:30" s="21" customFormat="1" x14ac:dyDescent="0.25">
      <c r="AC181" s="17"/>
      <c r="AD181" s="17"/>
    </row>
    <row r="182" spans="29:30" s="21" customFormat="1" x14ac:dyDescent="0.25">
      <c r="AC182" s="17"/>
      <c r="AD182" s="17"/>
    </row>
    <row r="183" spans="29:30" s="21" customFormat="1" x14ac:dyDescent="0.25">
      <c r="AC183" s="17"/>
      <c r="AD183" s="17"/>
    </row>
    <row r="184" spans="29:30" s="21" customFormat="1" x14ac:dyDescent="0.25">
      <c r="AC184" s="17"/>
      <c r="AD184" s="17"/>
    </row>
    <row r="185" spans="29:30" s="21" customFormat="1" x14ac:dyDescent="0.25">
      <c r="AC185" s="17"/>
      <c r="AD185" s="17"/>
    </row>
    <row r="186" spans="29:30" s="21" customFormat="1" x14ac:dyDescent="0.25">
      <c r="AC186" s="17"/>
      <c r="AD186" s="17"/>
    </row>
    <row r="187" spans="29:30" s="21" customFormat="1" x14ac:dyDescent="0.25">
      <c r="AC187" s="17"/>
      <c r="AD187" s="17"/>
    </row>
    <row r="188" spans="29:30" s="21" customFormat="1" x14ac:dyDescent="0.25">
      <c r="AC188" s="17"/>
      <c r="AD188" s="17"/>
    </row>
    <row r="189" spans="29:30" s="21" customFormat="1" x14ac:dyDescent="0.25">
      <c r="AC189" s="17"/>
      <c r="AD189" s="17"/>
    </row>
    <row r="190" spans="29:30" s="21" customFormat="1" x14ac:dyDescent="0.25">
      <c r="AC190" s="17"/>
      <c r="AD190" s="17"/>
    </row>
    <row r="191" spans="29:30" s="21" customFormat="1" x14ac:dyDescent="0.25">
      <c r="AC191" s="17"/>
      <c r="AD191" s="17"/>
    </row>
    <row r="192" spans="29:30" s="21" customFormat="1" x14ac:dyDescent="0.25">
      <c r="AC192" s="17"/>
      <c r="AD192" s="17"/>
    </row>
    <row r="193" spans="29:30" s="21" customFormat="1" x14ac:dyDescent="0.25">
      <c r="AC193" s="17"/>
      <c r="AD193" s="17"/>
    </row>
    <row r="194" spans="29:30" s="21" customFormat="1" x14ac:dyDescent="0.25">
      <c r="AC194" s="17"/>
      <c r="AD194" s="17"/>
    </row>
    <row r="195" spans="29:30" s="21" customFormat="1" x14ac:dyDescent="0.25">
      <c r="AC195" s="17"/>
      <c r="AD195" s="17"/>
    </row>
    <row r="196" spans="29:30" s="21" customFormat="1" x14ac:dyDescent="0.25">
      <c r="AC196" s="17"/>
      <c r="AD196" s="17"/>
    </row>
    <row r="197" spans="29:30" s="21" customFormat="1" x14ac:dyDescent="0.25">
      <c r="AC197" s="17"/>
      <c r="AD197" s="17"/>
    </row>
    <row r="198" spans="29:30" s="21" customFormat="1" x14ac:dyDescent="0.25">
      <c r="AC198" s="17"/>
      <c r="AD198" s="17"/>
    </row>
    <row r="199" spans="29:30" s="21" customFormat="1" x14ac:dyDescent="0.25">
      <c r="AC199" s="17"/>
      <c r="AD199" s="17"/>
    </row>
    <row r="200" spans="29:30" s="21" customFormat="1" x14ac:dyDescent="0.25">
      <c r="AC200" s="17"/>
      <c r="AD200" s="17"/>
    </row>
    <row r="201" spans="29:30" s="21" customFormat="1" x14ac:dyDescent="0.25">
      <c r="AC201" s="17"/>
      <c r="AD201" s="17"/>
    </row>
    <row r="202" spans="29:30" s="21" customFormat="1" x14ac:dyDescent="0.25">
      <c r="AC202" s="17"/>
      <c r="AD202" s="17"/>
    </row>
    <row r="203" spans="29:30" s="21" customFormat="1" x14ac:dyDescent="0.25">
      <c r="AC203" s="17"/>
      <c r="AD203" s="17"/>
    </row>
    <row r="204" spans="29:30" s="21" customFormat="1" x14ac:dyDescent="0.25">
      <c r="AC204" s="17"/>
      <c r="AD204" s="17"/>
    </row>
    <row r="205" spans="29:30" s="21" customFormat="1" x14ac:dyDescent="0.25">
      <c r="AC205" s="17"/>
      <c r="AD205" s="17"/>
    </row>
    <row r="206" spans="29:30" s="21" customFormat="1" x14ac:dyDescent="0.25">
      <c r="AC206" s="17"/>
      <c r="AD206" s="17"/>
    </row>
    <row r="207" spans="29:30" s="21" customFormat="1" x14ac:dyDescent="0.25">
      <c r="AC207" s="17"/>
      <c r="AD207" s="17"/>
    </row>
    <row r="208" spans="29:30" s="21" customFormat="1" x14ac:dyDescent="0.25">
      <c r="AC208" s="17"/>
      <c r="AD208" s="17"/>
    </row>
    <row r="209" spans="29:30" s="21" customFormat="1" x14ac:dyDescent="0.25">
      <c r="AC209" s="17"/>
      <c r="AD209" s="17"/>
    </row>
    <row r="210" spans="29:30" s="21" customFormat="1" x14ac:dyDescent="0.25">
      <c r="AC210" s="17"/>
      <c r="AD210" s="17"/>
    </row>
    <row r="211" spans="29:30" s="21" customFormat="1" x14ac:dyDescent="0.25">
      <c r="AC211" s="17"/>
      <c r="AD211" s="17"/>
    </row>
    <row r="212" spans="29:30" s="21" customFormat="1" x14ac:dyDescent="0.25">
      <c r="AC212" s="17"/>
      <c r="AD212" s="17"/>
    </row>
    <row r="213" spans="29:30" s="21" customFormat="1" x14ac:dyDescent="0.25">
      <c r="AC213" s="17"/>
      <c r="AD213" s="17"/>
    </row>
    <row r="214" spans="29:30" s="21" customFormat="1" x14ac:dyDescent="0.25">
      <c r="AC214" s="17"/>
      <c r="AD214" s="17"/>
    </row>
    <row r="215" spans="29:30" s="21" customFormat="1" x14ac:dyDescent="0.25">
      <c r="AC215" s="17"/>
      <c r="AD215" s="17"/>
    </row>
    <row r="216" spans="29:30" s="21" customFormat="1" x14ac:dyDescent="0.25">
      <c r="AC216" s="17"/>
      <c r="AD216" s="17"/>
    </row>
    <row r="217" spans="29:30" s="21" customFormat="1" x14ac:dyDescent="0.25">
      <c r="AC217" s="17"/>
      <c r="AD217" s="17"/>
    </row>
    <row r="218" spans="29:30" s="21" customFormat="1" x14ac:dyDescent="0.25">
      <c r="AC218" s="17"/>
      <c r="AD218" s="17"/>
    </row>
    <row r="219" spans="29:30" s="21" customFormat="1" x14ac:dyDescent="0.25">
      <c r="AC219" s="17"/>
      <c r="AD219" s="17"/>
    </row>
    <row r="220" spans="29:30" s="21" customFormat="1" x14ac:dyDescent="0.25">
      <c r="AC220" s="17"/>
      <c r="AD220" s="17"/>
    </row>
    <row r="221" spans="29:30" s="21" customFormat="1" x14ac:dyDescent="0.25">
      <c r="AC221" s="17"/>
      <c r="AD221" s="17"/>
    </row>
    <row r="222" spans="29:30" s="21" customFormat="1" x14ac:dyDescent="0.25">
      <c r="AC222" s="17"/>
      <c r="AD222" s="17"/>
    </row>
    <row r="223" spans="29:30" s="21" customFormat="1" x14ac:dyDescent="0.25">
      <c r="AC223" s="17"/>
      <c r="AD223" s="17"/>
    </row>
    <row r="224" spans="29:30" s="21" customFormat="1" x14ac:dyDescent="0.25">
      <c r="AC224" s="17"/>
      <c r="AD224" s="17"/>
    </row>
    <row r="225" spans="29:30" s="21" customFormat="1" x14ac:dyDescent="0.25">
      <c r="AC225" s="17"/>
      <c r="AD225" s="17"/>
    </row>
    <row r="226" spans="29:30" s="21" customFormat="1" x14ac:dyDescent="0.25">
      <c r="AC226" s="17"/>
      <c r="AD226" s="17"/>
    </row>
    <row r="227" spans="29:30" s="21" customFormat="1" x14ac:dyDescent="0.25">
      <c r="AC227" s="17"/>
      <c r="AD227" s="17"/>
    </row>
    <row r="228" spans="29:30" s="21" customFormat="1" x14ac:dyDescent="0.25">
      <c r="AC228" s="17"/>
      <c r="AD228" s="17"/>
    </row>
    <row r="229" spans="29:30" s="21" customFormat="1" x14ac:dyDescent="0.25">
      <c r="AC229" s="17"/>
      <c r="AD229" s="17"/>
    </row>
    <row r="230" spans="29:30" s="21" customFormat="1" x14ac:dyDescent="0.25">
      <c r="AC230" s="17"/>
      <c r="AD230" s="17"/>
    </row>
    <row r="231" spans="29:30" s="21" customFormat="1" x14ac:dyDescent="0.25">
      <c r="AC231" s="17"/>
      <c r="AD231" s="17"/>
    </row>
    <row r="232" spans="29:30" s="21" customFormat="1" x14ac:dyDescent="0.25">
      <c r="AC232" s="17"/>
      <c r="AD232" s="17"/>
    </row>
    <row r="233" spans="29:30" s="21" customFormat="1" x14ac:dyDescent="0.25">
      <c r="AC233" s="17"/>
      <c r="AD233" s="17"/>
    </row>
    <row r="234" spans="29:30" s="21" customFormat="1" x14ac:dyDescent="0.25">
      <c r="AC234" s="17"/>
      <c r="AD234" s="17"/>
    </row>
    <row r="235" spans="29:30" s="21" customFormat="1" x14ac:dyDescent="0.25">
      <c r="AC235" s="17"/>
      <c r="AD235" s="17"/>
    </row>
    <row r="236" spans="29:30" s="21" customFormat="1" x14ac:dyDescent="0.25">
      <c r="AC236" s="17"/>
      <c r="AD236" s="17"/>
    </row>
    <row r="237" spans="29:30" s="21" customFormat="1" x14ac:dyDescent="0.25">
      <c r="AC237" s="17"/>
      <c r="AD237" s="17"/>
    </row>
    <row r="238" spans="29:30" s="21" customFormat="1" x14ac:dyDescent="0.25">
      <c r="AC238" s="17"/>
      <c r="AD238" s="17"/>
    </row>
    <row r="239" spans="29:30" s="21" customFormat="1" x14ac:dyDescent="0.25">
      <c r="AC239" s="17"/>
      <c r="AD239" s="17"/>
    </row>
    <row r="240" spans="29:30" s="21" customFormat="1" x14ac:dyDescent="0.25">
      <c r="AC240" s="17"/>
      <c r="AD240" s="17"/>
    </row>
    <row r="241" spans="29:30" s="21" customFormat="1" x14ac:dyDescent="0.25">
      <c r="AC241" s="17"/>
      <c r="AD241" s="17"/>
    </row>
    <row r="242" spans="29:30" s="21" customFormat="1" x14ac:dyDescent="0.25">
      <c r="AC242" s="17"/>
      <c r="AD242" s="17"/>
    </row>
    <row r="243" spans="29:30" s="21" customFormat="1" x14ac:dyDescent="0.25">
      <c r="AC243" s="17"/>
      <c r="AD243" s="17"/>
    </row>
    <row r="244" spans="29:30" s="21" customFormat="1" x14ac:dyDescent="0.25">
      <c r="AC244" s="17"/>
      <c r="AD244" s="17"/>
    </row>
    <row r="245" spans="29:30" s="21" customFormat="1" x14ac:dyDescent="0.25">
      <c r="AC245" s="17"/>
      <c r="AD245" s="17"/>
    </row>
    <row r="246" spans="29:30" s="21" customFormat="1" x14ac:dyDescent="0.25">
      <c r="AC246" s="17"/>
      <c r="AD246" s="17"/>
    </row>
    <row r="247" spans="29:30" s="21" customFormat="1" x14ac:dyDescent="0.25">
      <c r="AC247" s="17"/>
      <c r="AD247" s="17"/>
    </row>
    <row r="248" spans="29:30" s="21" customFormat="1" x14ac:dyDescent="0.25">
      <c r="AC248" s="17"/>
      <c r="AD248" s="17"/>
    </row>
    <row r="249" spans="29:30" s="21" customFormat="1" x14ac:dyDescent="0.25">
      <c r="AC249" s="17"/>
      <c r="AD249" s="17"/>
    </row>
    <row r="250" spans="29:30" s="21" customFormat="1" x14ac:dyDescent="0.25">
      <c r="AC250" s="17"/>
      <c r="AD250" s="17"/>
    </row>
    <row r="251" spans="29:30" s="21" customFormat="1" x14ac:dyDescent="0.25">
      <c r="AC251" s="17"/>
      <c r="AD251" s="17"/>
    </row>
    <row r="252" spans="29:30" s="21" customFormat="1" x14ac:dyDescent="0.25">
      <c r="AC252" s="17"/>
      <c r="AD252" s="17"/>
    </row>
    <row r="253" spans="29:30" s="21" customFormat="1" x14ac:dyDescent="0.25">
      <c r="AC253" s="17"/>
      <c r="AD253" s="17"/>
    </row>
    <row r="254" spans="29:30" s="21" customFormat="1" x14ac:dyDescent="0.25">
      <c r="AC254" s="17"/>
      <c r="AD254" s="17"/>
    </row>
    <row r="255" spans="29:30" s="21" customFormat="1" x14ac:dyDescent="0.25">
      <c r="AC255" s="17"/>
      <c r="AD255" s="17"/>
    </row>
    <row r="256" spans="29:30" s="21" customFormat="1" x14ac:dyDescent="0.25">
      <c r="AC256" s="17"/>
      <c r="AD256" s="17"/>
    </row>
    <row r="257" spans="29:30" s="21" customFormat="1" x14ac:dyDescent="0.25">
      <c r="AC257" s="17"/>
      <c r="AD257" s="17"/>
    </row>
    <row r="258" spans="29:30" s="21" customFormat="1" x14ac:dyDescent="0.25">
      <c r="AC258" s="17"/>
      <c r="AD258" s="17"/>
    </row>
    <row r="259" spans="29:30" s="21" customFormat="1" x14ac:dyDescent="0.25">
      <c r="AC259" s="17"/>
      <c r="AD259" s="17"/>
    </row>
    <row r="260" spans="29:30" s="21" customFormat="1" x14ac:dyDescent="0.25">
      <c r="AC260" s="17"/>
      <c r="AD260" s="17"/>
    </row>
    <row r="261" spans="29:30" s="21" customFormat="1" x14ac:dyDescent="0.25">
      <c r="AC261" s="17"/>
      <c r="AD261" s="17"/>
    </row>
    <row r="262" spans="29:30" s="21" customFormat="1" x14ac:dyDescent="0.25">
      <c r="AC262" s="17"/>
      <c r="AD262" s="17"/>
    </row>
    <row r="263" spans="29:30" s="21" customFormat="1" x14ac:dyDescent="0.25">
      <c r="AC263" s="17"/>
      <c r="AD263" s="17"/>
    </row>
    <row r="264" spans="29:30" s="21" customFormat="1" x14ac:dyDescent="0.25">
      <c r="AC264" s="17"/>
      <c r="AD264" s="17"/>
    </row>
    <row r="265" spans="29:30" s="21" customFormat="1" x14ac:dyDescent="0.25">
      <c r="AC265" s="17"/>
      <c r="AD265" s="17"/>
    </row>
    <row r="266" spans="29:30" s="21" customFormat="1" x14ac:dyDescent="0.25">
      <c r="AC266" s="17"/>
      <c r="AD266" s="17"/>
    </row>
    <row r="267" spans="29:30" s="21" customFormat="1" x14ac:dyDescent="0.25">
      <c r="AC267" s="17"/>
      <c r="AD267" s="17"/>
    </row>
    <row r="268" spans="29:30" s="21" customFormat="1" x14ac:dyDescent="0.25">
      <c r="AC268" s="17"/>
      <c r="AD268" s="17"/>
    </row>
    <row r="269" spans="29:30" s="21" customFormat="1" x14ac:dyDescent="0.25">
      <c r="AC269" s="17"/>
      <c r="AD269" s="17"/>
    </row>
    <row r="270" spans="29:30" s="21" customFormat="1" x14ac:dyDescent="0.25">
      <c r="AC270" s="17"/>
      <c r="AD270" s="17"/>
    </row>
    <row r="271" spans="29:30" s="21" customFormat="1" x14ac:dyDescent="0.25">
      <c r="AC271" s="17"/>
      <c r="AD271" s="17"/>
    </row>
    <row r="272" spans="29:30" s="21" customFormat="1" x14ac:dyDescent="0.25">
      <c r="AC272" s="17"/>
      <c r="AD272" s="17"/>
    </row>
    <row r="273" spans="29:30" s="21" customFormat="1" x14ac:dyDescent="0.25">
      <c r="AC273" s="17"/>
      <c r="AD273" s="17"/>
    </row>
    <row r="274" spans="29:30" s="21" customFormat="1" x14ac:dyDescent="0.25">
      <c r="AC274" s="17"/>
      <c r="AD274" s="17"/>
    </row>
    <row r="275" spans="29:30" s="21" customFormat="1" x14ac:dyDescent="0.25">
      <c r="AC275" s="17"/>
      <c r="AD275" s="17"/>
    </row>
    <row r="276" spans="29:30" s="21" customFormat="1" x14ac:dyDescent="0.25">
      <c r="AC276" s="17"/>
      <c r="AD276" s="17"/>
    </row>
    <row r="277" spans="29:30" s="21" customFormat="1" x14ac:dyDescent="0.25">
      <c r="AC277" s="17"/>
      <c r="AD277" s="17"/>
    </row>
    <row r="278" spans="29:30" s="21" customFormat="1" x14ac:dyDescent="0.25">
      <c r="AC278" s="17"/>
      <c r="AD278" s="17"/>
    </row>
    <row r="279" spans="29:30" s="21" customFormat="1" x14ac:dyDescent="0.25">
      <c r="AC279" s="17"/>
      <c r="AD279" s="17"/>
    </row>
    <row r="280" spans="29:30" s="21" customFormat="1" x14ac:dyDescent="0.25">
      <c r="AC280" s="17"/>
      <c r="AD280" s="17"/>
    </row>
    <row r="281" spans="29:30" s="21" customFormat="1" x14ac:dyDescent="0.25">
      <c r="AC281" s="17"/>
      <c r="AD281" s="17"/>
    </row>
    <row r="282" spans="29:30" s="21" customFormat="1" x14ac:dyDescent="0.25">
      <c r="AC282" s="17"/>
      <c r="AD282" s="17"/>
    </row>
    <row r="283" spans="29:30" s="21" customFormat="1" x14ac:dyDescent="0.25">
      <c r="AC283" s="17"/>
      <c r="AD283" s="17"/>
    </row>
    <row r="284" spans="29:30" s="21" customFormat="1" x14ac:dyDescent="0.25">
      <c r="AC284" s="17"/>
      <c r="AD284" s="17"/>
    </row>
    <row r="285" spans="29:30" s="21" customFormat="1" x14ac:dyDescent="0.25">
      <c r="AC285" s="17"/>
      <c r="AD285" s="17"/>
    </row>
    <row r="286" spans="29:30" s="21" customFormat="1" x14ac:dyDescent="0.25">
      <c r="AC286" s="17"/>
      <c r="AD286" s="17"/>
    </row>
    <row r="287" spans="29:30" s="21" customFormat="1" x14ac:dyDescent="0.25">
      <c r="AC287" s="17"/>
      <c r="AD287" s="17"/>
    </row>
    <row r="288" spans="29:30" s="21" customFormat="1" x14ac:dyDescent="0.25">
      <c r="AC288" s="17"/>
      <c r="AD288" s="17"/>
    </row>
    <row r="289" spans="29:30" s="21" customFormat="1" x14ac:dyDescent="0.25">
      <c r="AC289" s="17"/>
      <c r="AD289" s="17"/>
    </row>
    <row r="290" spans="29:30" s="21" customFormat="1" x14ac:dyDescent="0.25">
      <c r="AC290" s="17"/>
      <c r="AD290" s="17"/>
    </row>
    <row r="291" spans="29:30" s="21" customFormat="1" x14ac:dyDescent="0.25">
      <c r="AC291" s="17"/>
      <c r="AD291" s="17"/>
    </row>
    <row r="292" spans="29:30" s="21" customFormat="1" x14ac:dyDescent="0.25">
      <c r="AC292" s="17"/>
      <c r="AD292" s="17"/>
    </row>
    <row r="293" spans="29:30" s="21" customFormat="1" x14ac:dyDescent="0.25">
      <c r="AC293" s="17"/>
      <c r="AD293" s="17"/>
    </row>
    <row r="294" spans="29:30" s="21" customFormat="1" x14ac:dyDescent="0.25">
      <c r="AC294" s="17"/>
      <c r="AD294" s="17"/>
    </row>
    <row r="295" spans="29:30" s="21" customFormat="1" x14ac:dyDescent="0.25">
      <c r="AC295" s="17"/>
      <c r="AD295" s="17"/>
    </row>
    <row r="296" spans="29:30" s="21" customFormat="1" x14ac:dyDescent="0.25">
      <c r="AC296" s="17"/>
      <c r="AD296" s="17"/>
    </row>
    <row r="297" spans="29:30" s="21" customFormat="1" x14ac:dyDescent="0.25">
      <c r="AC297" s="17"/>
      <c r="AD297" s="17"/>
    </row>
    <row r="298" spans="29:30" s="21" customFormat="1" x14ac:dyDescent="0.25">
      <c r="AC298" s="17"/>
      <c r="AD298" s="17"/>
    </row>
    <row r="299" spans="29:30" s="21" customFormat="1" x14ac:dyDescent="0.25">
      <c r="AC299" s="17"/>
      <c r="AD299" s="17"/>
    </row>
    <row r="300" spans="29:30" s="21" customFormat="1" x14ac:dyDescent="0.25">
      <c r="AC300" s="17"/>
      <c r="AD300" s="17"/>
    </row>
    <row r="301" spans="29:30" s="21" customFormat="1" x14ac:dyDescent="0.25">
      <c r="AC301" s="17"/>
      <c r="AD301" s="17"/>
    </row>
    <row r="302" spans="29:30" s="21" customFormat="1" x14ac:dyDescent="0.25">
      <c r="AC302" s="17"/>
      <c r="AD302" s="17"/>
    </row>
    <row r="303" spans="29:30" s="21" customFormat="1" x14ac:dyDescent="0.25">
      <c r="AC303" s="17"/>
      <c r="AD303" s="17"/>
    </row>
    <row r="304" spans="29:30" s="21" customFormat="1" x14ac:dyDescent="0.25">
      <c r="AC304" s="17"/>
      <c r="AD304" s="17"/>
    </row>
    <row r="305" spans="29:30" s="21" customFormat="1" x14ac:dyDescent="0.25">
      <c r="AC305" s="17"/>
      <c r="AD305" s="17"/>
    </row>
    <row r="306" spans="29:30" s="21" customFormat="1" x14ac:dyDescent="0.25">
      <c r="AC306" s="17"/>
      <c r="AD306" s="17"/>
    </row>
    <row r="307" spans="29:30" s="21" customFormat="1" x14ac:dyDescent="0.25">
      <c r="AC307" s="17"/>
      <c r="AD307" s="17"/>
    </row>
    <row r="308" spans="29:30" s="21" customFormat="1" x14ac:dyDescent="0.25">
      <c r="AC308" s="17"/>
      <c r="AD308" s="17"/>
    </row>
    <row r="309" spans="29:30" s="21" customFormat="1" x14ac:dyDescent="0.25">
      <c r="AC309" s="17"/>
      <c r="AD309" s="17"/>
    </row>
    <row r="310" spans="29:30" s="21" customFormat="1" x14ac:dyDescent="0.25">
      <c r="AC310" s="17"/>
      <c r="AD310" s="17"/>
    </row>
    <row r="311" spans="29:30" s="21" customFormat="1" x14ac:dyDescent="0.25">
      <c r="AC311" s="17"/>
      <c r="AD311" s="17"/>
    </row>
    <row r="312" spans="29:30" s="21" customFormat="1" x14ac:dyDescent="0.25">
      <c r="AC312" s="17"/>
      <c r="AD312" s="17"/>
    </row>
    <row r="313" spans="29:30" s="21" customFormat="1" x14ac:dyDescent="0.25">
      <c r="AC313" s="17"/>
      <c r="AD313" s="17"/>
    </row>
    <row r="314" spans="29:30" s="21" customFormat="1" x14ac:dyDescent="0.25">
      <c r="AC314" s="17"/>
      <c r="AD314" s="17"/>
    </row>
    <row r="315" spans="29:30" s="21" customFormat="1" x14ac:dyDescent="0.25">
      <c r="AC315" s="17"/>
      <c r="AD315" s="17"/>
    </row>
    <row r="316" spans="29:30" s="21" customFormat="1" x14ac:dyDescent="0.25">
      <c r="AC316" s="17"/>
      <c r="AD316" s="17"/>
    </row>
    <row r="317" spans="29:30" s="21" customFormat="1" x14ac:dyDescent="0.25">
      <c r="AC317" s="17"/>
      <c r="AD317" s="17"/>
    </row>
    <row r="318" spans="29:30" s="21" customFormat="1" x14ac:dyDescent="0.25">
      <c r="AC318" s="17"/>
      <c r="AD318" s="17"/>
    </row>
    <row r="319" spans="29:30" s="21" customFormat="1" x14ac:dyDescent="0.25">
      <c r="AC319" s="17"/>
      <c r="AD319" s="17"/>
    </row>
    <row r="320" spans="29:30" s="21" customFormat="1" x14ac:dyDescent="0.25">
      <c r="AC320" s="17"/>
      <c r="AD320" s="17"/>
    </row>
    <row r="321" spans="29:30" s="21" customFormat="1" x14ac:dyDescent="0.25">
      <c r="AC321" s="17"/>
      <c r="AD321" s="17"/>
    </row>
    <row r="322" spans="29:30" s="21" customFormat="1" x14ac:dyDescent="0.25">
      <c r="AC322" s="17"/>
      <c r="AD322" s="17"/>
    </row>
    <row r="323" spans="29:30" s="21" customFormat="1" x14ac:dyDescent="0.25">
      <c r="AC323" s="17"/>
      <c r="AD323" s="17"/>
    </row>
    <row r="324" spans="29:30" s="21" customFormat="1" x14ac:dyDescent="0.25">
      <c r="AC324" s="17"/>
      <c r="AD324" s="17"/>
    </row>
    <row r="325" spans="29:30" s="21" customFormat="1" x14ac:dyDescent="0.25">
      <c r="AC325" s="17"/>
      <c r="AD325" s="17"/>
    </row>
    <row r="326" spans="29:30" s="21" customFormat="1" x14ac:dyDescent="0.25">
      <c r="AC326" s="17"/>
      <c r="AD326" s="17"/>
    </row>
    <row r="327" spans="29:30" s="21" customFormat="1" x14ac:dyDescent="0.25">
      <c r="AC327" s="17"/>
      <c r="AD327" s="17"/>
    </row>
    <row r="328" spans="29:30" s="21" customFormat="1" x14ac:dyDescent="0.25">
      <c r="AC328" s="17"/>
      <c r="AD328" s="17"/>
    </row>
    <row r="329" spans="29:30" s="21" customFormat="1" x14ac:dyDescent="0.25">
      <c r="AC329" s="17"/>
      <c r="AD329" s="17"/>
    </row>
    <row r="330" spans="29:30" s="21" customFormat="1" x14ac:dyDescent="0.25">
      <c r="AC330" s="17"/>
      <c r="AD330" s="17"/>
    </row>
    <row r="331" spans="29:30" s="21" customFormat="1" x14ac:dyDescent="0.25">
      <c r="AC331" s="17"/>
      <c r="AD331" s="17"/>
    </row>
    <row r="332" spans="29:30" s="21" customFormat="1" x14ac:dyDescent="0.25">
      <c r="AC332" s="17"/>
      <c r="AD332" s="17"/>
    </row>
    <row r="333" spans="29:30" s="21" customFormat="1" x14ac:dyDescent="0.25">
      <c r="AC333" s="17"/>
      <c r="AD333" s="17"/>
    </row>
    <row r="334" spans="29:30" s="21" customFormat="1" x14ac:dyDescent="0.25">
      <c r="AC334" s="17"/>
      <c r="AD334" s="17"/>
    </row>
    <row r="335" spans="29:30" s="21" customFormat="1" x14ac:dyDescent="0.25">
      <c r="AC335" s="17"/>
      <c r="AD335" s="17"/>
    </row>
    <row r="336" spans="29:30" s="21" customFormat="1" x14ac:dyDescent="0.25">
      <c r="AC336" s="17"/>
      <c r="AD336" s="17"/>
    </row>
    <row r="337" spans="29:30" s="21" customFormat="1" x14ac:dyDescent="0.25">
      <c r="AC337" s="17"/>
      <c r="AD337" s="17"/>
    </row>
    <row r="338" spans="29:30" s="21" customFormat="1" x14ac:dyDescent="0.25">
      <c r="AC338" s="17"/>
      <c r="AD338" s="17"/>
    </row>
    <row r="339" spans="29:30" s="21" customFormat="1" x14ac:dyDescent="0.25">
      <c r="AC339" s="17"/>
      <c r="AD339" s="17"/>
    </row>
    <row r="340" spans="29:30" s="21" customFormat="1" x14ac:dyDescent="0.25">
      <c r="AC340" s="17"/>
      <c r="AD340" s="17"/>
    </row>
    <row r="341" spans="29:30" s="21" customFormat="1" x14ac:dyDescent="0.25">
      <c r="AC341" s="17"/>
      <c r="AD341" s="17"/>
    </row>
    <row r="342" spans="29:30" s="21" customFormat="1" x14ac:dyDescent="0.25">
      <c r="AC342" s="17"/>
      <c r="AD342" s="17"/>
    </row>
    <row r="343" spans="29:30" s="21" customFormat="1" x14ac:dyDescent="0.25">
      <c r="AC343" s="17"/>
      <c r="AD343" s="17"/>
    </row>
    <row r="344" spans="29:30" s="21" customFormat="1" x14ac:dyDescent="0.25">
      <c r="AC344" s="17"/>
      <c r="AD344" s="17"/>
    </row>
    <row r="345" spans="29:30" s="21" customFormat="1" x14ac:dyDescent="0.25">
      <c r="AC345" s="17"/>
      <c r="AD345" s="17"/>
    </row>
    <row r="346" spans="29:30" s="21" customFormat="1" x14ac:dyDescent="0.25">
      <c r="AC346" s="17"/>
      <c r="AD346" s="17"/>
    </row>
    <row r="347" spans="29:30" s="21" customFormat="1" x14ac:dyDescent="0.25">
      <c r="AC347" s="17"/>
      <c r="AD347" s="17"/>
    </row>
    <row r="348" spans="29:30" s="21" customFormat="1" x14ac:dyDescent="0.25">
      <c r="AC348" s="17"/>
      <c r="AD348" s="17"/>
    </row>
    <row r="349" spans="29:30" s="21" customFormat="1" x14ac:dyDescent="0.25">
      <c r="AC349" s="17"/>
      <c r="AD349" s="17"/>
    </row>
    <row r="350" spans="29:30" s="21" customFormat="1" x14ac:dyDescent="0.25">
      <c r="AC350" s="17"/>
      <c r="AD350" s="17"/>
    </row>
    <row r="351" spans="29:30" s="21" customFormat="1" x14ac:dyDescent="0.25">
      <c r="AC351" s="17"/>
      <c r="AD351" s="17"/>
    </row>
    <row r="352" spans="29:30" s="21" customFormat="1" x14ac:dyDescent="0.25">
      <c r="AC352" s="17"/>
      <c r="AD352" s="17"/>
    </row>
    <row r="353" spans="29:30" s="21" customFormat="1" x14ac:dyDescent="0.25">
      <c r="AC353" s="17"/>
      <c r="AD353" s="17"/>
    </row>
    <row r="354" spans="29:30" s="21" customFormat="1" x14ac:dyDescent="0.25">
      <c r="AC354" s="17"/>
      <c r="AD354" s="17"/>
    </row>
    <row r="355" spans="29:30" s="21" customFormat="1" x14ac:dyDescent="0.25">
      <c r="AC355" s="17"/>
      <c r="AD355" s="17"/>
    </row>
    <row r="356" spans="29:30" s="21" customFormat="1" x14ac:dyDescent="0.25">
      <c r="AC356" s="17"/>
      <c r="AD356" s="17"/>
    </row>
    <row r="357" spans="29:30" s="21" customFormat="1" x14ac:dyDescent="0.25">
      <c r="AC357" s="17"/>
      <c r="AD357" s="17"/>
    </row>
    <row r="358" spans="29:30" s="21" customFormat="1" x14ac:dyDescent="0.25">
      <c r="AC358" s="17"/>
      <c r="AD358" s="17"/>
    </row>
    <row r="359" spans="29:30" s="21" customFormat="1" x14ac:dyDescent="0.25">
      <c r="AC359" s="17"/>
      <c r="AD359" s="17"/>
    </row>
    <row r="360" spans="29:30" s="21" customFormat="1" x14ac:dyDescent="0.25">
      <c r="AC360" s="17"/>
      <c r="AD360" s="17"/>
    </row>
    <row r="361" spans="29:30" s="21" customFormat="1" x14ac:dyDescent="0.25">
      <c r="AC361" s="17"/>
      <c r="AD361" s="17"/>
    </row>
    <row r="362" spans="29:30" s="21" customFormat="1" x14ac:dyDescent="0.25">
      <c r="AC362" s="17"/>
      <c r="AD362" s="17"/>
    </row>
    <row r="363" spans="29:30" s="21" customFormat="1" x14ac:dyDescent="0.25">
      <c r="AC363" s="17"/>
      <c r="AD363" s="17"/>
    </row>
    <row r="364" spans="29:30" s="21" customFormat="1" x14ac:dyDescent="0.25">
      <c r="AC364" s="17"/>
      <c r="AD364" s="17"/>
    </row>
    <row r="365" spans="29:30" s="21" customFormat="1" x14ac:dyDescent="0.25">
      <c r="AC365" s="17"/>
      <c r="AD365" s="17"/>
    </row>
    <row r="366" spans="29:30" s="21" customFormat="1" x14ac:dyDescent="0.25">
      <c r="AC366" s="17"/>
      <c r="AD366" s="17"/>
    </row>
    <row r="367" spans="29:30" s="21" customFormat="1" x14ac:dyDescent="0.25">
      <c r="AC367" s="17"/>
      <c r="AD367" s="17"/>
    </row>
    <row r="368" spans="29:30" s="21" customFormat="1" x14ac:dyDescent="0.25">
      <c r="AC368" s="17"/>
      <c r="AD368" s="17"/>
    </row>
    <row r="369" spans="29:30" s="21" customFormat="1" x14ac:dyDescent="0.25">
      <c r="AC369" s="17"/>
      <c r="AD369" s="17"/>
    </row>
    <row r="370" spans="29:30" s="21" customFormat="1" x14ac:dyDescent="0.25">
      <c r="AC370" s="17"/>
      <c r="AD370" s="17"/>
    </row>
    <row r="371" spans="29:30" s="21" customFormat="1" x14ac:dyDescent="0.25">
      <c r="AC371" s="17"/>
      <c r="AD371" s="17"/>
    </row>
    <row r="372" spans="29:30" s="21" customFormat="1" x14ac:dyDescent="0.25">
      <c r="AC372" s="17"/>
      <c r="AD372" s="17"/>
    </row>
    <row r="373" spans="29:30" s="21" customFormat="1" x14ac:dyDescent="0.25">
      <c r="AC373" s="17"/>
      <c r="AD373" s="17"/>
    </row>
    <row r="374" spans="29:30" s="21" customFormat="1" x14ac:dyDescent="0.25">
      <c r="AC374" s="17"/>
      <c r="AD374" s="17"/>
    </row>
    <row r="375" spans="29:30" s="21" customFormat="1" x14ac:dyDescent="0.25">
      <c r="AC375" s="17"/>
      <c r="AD375" s="17"/>
    </row>
    <row r="376" spans="29:30" s="21" customFormat="1" x14ac:dyDescent="0.25">
      <c r="AC376" s="17"/>
      <c r="AD376" s="17"/>
    </row>
    <row r="377" spans="29:30" s="21" customFormat="1" x14ac:dyDescent="0.25">
      <c r="AC377" s="17"/>
      <c r="AD377" s="17"/>
    </row>
    <row r="378" spans="29:30" s="21" customFormat="1" x14ac:dyDescent="0.25">
      <c r="AC378" s="17"/>
      <c r="AD378" s="17"/>
    </row>
    <row r="379" spans="29:30" s="21" customFormat="1" x14ac:dyDescent="0.25">
      <c r="AC379" s="17"/>
      <c r="AD379" s="17"/>
    </row>
    <row r="380" spans="29:30" s="21" customFormat="1" x14ac:dyDescent="0.25">
      <c r="AC380" s="17"/>
      <c r="AD380" s="17"/>
    </row>
    <row r="381" spans="29:30" s="21" customFormat="1" x14ac:dyDescent="0.25">
      <c r="AC381" s="17"/>
      <c r="AD381" s="17"/>
    </row>
    <row r="382" spans="29:30" s="21" customFormat="1" x14ac:dyDescent="0.25">
      <c r="AC382" s="17"/>
      <c r="AD382" s="17"/>
    </row>
    <row r="383" spans="29:30" s="21" customFormat="1" x14ac:dyDescent="0.25">
      <c r="AC383" s="17"/>
      <c r="AD383" s="17"/>
    </row>
    <row r="384" spans="29:30" s="21" customFormat="1" x14ac:dyDescent="0.25">
      <c r="AC384" s="17"/>
      <c r="AD384" s="17"/>
    </row>
    <row r="385" spans="29:30" s="21" customFormat="1" x14ac:dyDescent="0.25">
      <c r="AC385" s="17"/>
      <c r="AD385" s="17"/>
    </row>
    <row r="386" spans="29:30" s="21" customFormat="1" x14ac:dyDescent="0.25">
      <c r="AC386" s="17"/>
      <c r="AD386" s="17"/>
    </row>
    <row r="387" spans="29:30" s="21" customFormat="1" x14ac:dyDescent="0.25">
      <c r="AC387" s="17"/>
      <c r="AD387" s="17"/>
    </row>
    <row r="388" spans="29:30" s="21" customFormat="1" x14ac:dyDescent="0.25">
      <c r="AC388" s="17"/>
      <c r="AD388" s="17"/>
    </row>
    <row r="389" spans="29:30" s="21" customFormat="1" x14ac:dyDescent="0.25">
      <c r="AC389" s="17"/>
      <c r="AD389" s="17"/>
    </row>
    <row r="390" spans="29:30" s="21" customFormat="1" x14ac:dyDescent="0.25">
      <c r="AC390" s="17"/>
      <c r="AD390" s="17"/>
    </row>
    <row r="391" spans="29:30" s="21" customFormat="1" x14ac:dyDescent="0.25">
      <c r="AC391" s="17"/>
      <c r="AD391" s="17"/>
    </row>
    <row r="392" spans="29:30" s="21" customFormat="1" x14ac:dyDescent="0.25">
      <c r="AC392" s="17"/>
      <c r="AD392" s="17"/>
    </row>
    <row r="393" spans="29:30" s="21" customFormat="1" x14ac:dyDescent="0.25">
      <c r="AC393" s="17"/>
      <c r="AD393" s="17"/>
    </row>
    <row r="394" spans="29:30" s="21" customFormat="1" x14ac:dyDescent="0.25">
      <c r="AC394" s="17"/>
      <c r="AD394" s="17"/>
    </row>
    <row r="395" spans="29:30" s="21" customFormat="1" x14ac:dyDescent="0.25">
      <c r="AC395" s="17"/>
      <c r="AD395" s="17"/>
    </row>
    <row r="396" spans="29:30" s="21" customFormat="1" x14ac:dyDescent="0.25">
      <c r="AC396" s="17"/>
      <c r="AD396" s="17"/>
    </row>
    <row r="397" spans="29:30" s="21" customFormat="1" x14ac:dyDescent="0.25">
      <c r="AC397" s="17"/>
      <c r="AD397" s="17"/>
    </row>
    <row r="398" spans="29:30" s="21" customFormat="1" x14ac:dyDescent="0.25">
      <c r="AC398" s="17"/>
      <c r="AD398" s="17"/>
    </row>
    <row r="399" spans="29:30" s="21" customFormat="1" x14ac:dyDescent="0.25">
      <c r="AC399" s="17"/>
      <c r="AD399" s="17"/>
    </row>
    <row r="400" spans="29:30" s="21" customFormat="1" x14ac:dyDescent="0.25">
      <c r="AC400" s="17"/>
      <c r="AD400" s="17"/>
    </row>
    <row r="401" spans="29:30" s="21" customFormat="1" x14ac:dyDescent="0.25">
      <c r="AC401" s="17"/>
      <c r="AD401" s="17"/>
    </row>
    <row r="402" spans="29:30" s="21" customFormat="1" x14ac:dyDescent="0.25">
      <c r="AC402" s="17"/>
      <c r="AD402" s="17"/>
    </row>
    <row r="403" spans="29:30" s="21" customFormat="1" x14ac:dyDescent="0.25">
      <c r="AC403" s="17"/>
      <c r="AD403" s="17"/>
    </row>
    <row r="404" spans="29:30" s="21" customFormat="1" x14ac:dyDescent="0.25">
      <c r="AC404" s="17"/>
      <c r="AD404" s="17"/>
    </row>
    <row r="405" spans="29:30" s="21" customFormat="1" x14ac:dyDescent="0.25">
      <c r="AC405" s="17"/>
      <c r="AD405" s="17"/>
    </row>
    <row r="406" spans="29:30" s="21" customFormat="1" x14ac:dyDescent="0.25">
      <c r="AC406" s="17"/>
      <c r="AD406" s="17"/>
    </row>
    <row r="407" spans="29:30" s="21" customFormat="1" x14ac:dyDescent="0.25">
      <c r="AC407" s="17"/>
      <c r="AD407" s="17"/>
    </row>
    <row r="408" spans="29:30" s="21" customFormat="1" x14ac:dyDescent="0.25">
      <c r="AC408" s="17"/>
      <c r="AD408" s="17"/>
    </row>
    <row r="409" spans="29:30" s="21" customFormat="1" x14ac:dyDescent="0.25">
      <c r="AC409" s="17"/>
      <c r="AD409" s="17"/>
    </row>
    <row r="410" spans="29:30" s="21" customFormat="1" x14ac:dyDescent="0.25">
      <c r="AC410" s="17"/>
      <c r="AD410" s="17"/>
    </row>
    <row r="411" spans="29:30" s="21" customFormat="1" x14ac:dyDescent="0.25">
      <c r="AC411" s="17"/>
      <c r="AD411" s="17"/>
    </row>
    <row r="412" spans="29:30" s="21" customFormat="1" x14ac:dyDescent="0.25">
      <c r="AC412" s="17"/>
      <c r="AD412" s="17"/>
    </row>
    <row r="413" spans="29:30" s="21" customFormat="1" x14ac:dyDescent="0.25">
      <c r="AC413" s="17"/>
      <c r="AD413" s="17"/>
    </row>
    <row r="414" spans="29:30" s="21" customFormat="1" x14ac:dyDescent="0.25">
      <c r="AC414" s="17"/>
      <c r="AD414" s="17"/>
    </row>
    <row r="415" spans="29:30" s="21" customFormat="1" x14ac:dyDescent="0.25">
      <c r="AC415" s="17"/>
      <c r="AD415" s="17"/>
    </row>
    <row r="416" spans="29:30" s="21" customFormat="1" x14ac:dyDescent="0.25">
      <c r="AC416" s="17"/>
      <c r="AD416" s="17"/>
    </row>
    <row r="417" spans="29:30" s="21" customFormat="1" x14ac:dyDescent="0.25">
      <c r="AC417" s="17"/>
      <c r="AD417" s="17"/>
    </row>
    <row r="418" spans="29:30" s="21" customFormat="1" x14ac:dyDescent="0.25">
      <c r="AC418" s="17"/>
      <c r="AD418" s="17"/>
    </row>
    <row r="419" spans="29:30" s="21" customFormat="1" x14ac:dyDescent="0.25">
      <c r="AC419" s="17"/>
      <c r="AD419" s="17"/>
    </row>
    <row r="420" spans="29:30" s="21" customFormat="1" x14ac:dyDescent="0.25">
      <c r="AC420" s="17"/>
      <c r="AD420" s="17"/>
    </row>
    <row r="421" spans="29:30" s="21" customFormat="1" x14ac:dyDescent="0.25">
      <c r="AC421" s="17"/>
      <c r="AD421" s="17"/>
    </row>
    <row r="422" spans="29:30" s="21" customFormat="1" x14ac:dyDescent="0.25">
      <c r="AC422" s="17"/>
      <c r="AD422" s="17"/>
    </row>
    <row r="423" spans="29:30" s="21" customFormat="1" x14ac:dyDescent="0.25">
      <c r="AC423" s="17"/>
      <c r="AD423" s="17"/>
    </row>
    <row r="424" spans="29:30" s="21" customFormat="1" x14ac:dyDescent="0.25">
      <c r="AC424" s="17"/>
      <c r="AD424" s="17"/>
    </row>
    <row r="425" spans="29:30" s="21" customFormat="1" x14ac:dyDescent="0.25">
      <c r="AC425" s="17"/>
      <c r="AD425" s="17"/>
    </row>
    <row r="426" spans="29:30" s="21" customFormat="1" x14ac:dyDescent="0.25">
      <c r="AC426" s="17"/>
      <c r="AD426" s="17"/>
    </row>
    <row r="427" spans="29:30" s="21" customFormat="1" x14ac:dyDescent="0.25">
      <c r="AC427" s="17"/>
      <c r="AD427" s="17"/>
    </row>
    <row r="428" spans="29:30" s="21" customFormat="1" x14ac:dyDescent="0.25">
      <c r="AC428" s="17"/>
      <c r="AD428" s="17"/>
    </row>
    <row r="429" spans="29:30" s="21" customFormat="1" x14ac:dyDescent="0.25">
      <c r="AC429" s="17"/>
      <c r="AD429" s="17"/>
    </row>
    <row r="430" spans="29:30" s="21" customFormat="1" x14ac:dyDescent="0.25">
      <c r="AC430" s="17"/>
      <c r="AD430" s="17"/>
    </row>
    <row r="431" spans="29:30" s="21" customFormat="1" x14ac:dyDescent="0.25">
      <c r="AC431" s="17"/>
      <c r="AD431" s="17"/>
    </row>
    <row r="432" spans="29:30" s="21" customFormat="1" x14ac:dyDescent="0.25">
      <c r="AC432" s="17"/>
      <c r="AD432" s="17"/>
    </row>
    <row r="433" spans="29:30" s="21" customFormat="1" x14ac:dyDescent="0.25">
      <c r="AC433" s="17"/>
      <c r="AD433" s="17"/>
    </row>
    <row r="434" spans="29:30" s="21" customFormat="1" x14ac:dyDescent="0.25">
      <c r="AC434" s="17"/>
      <c r="AD434" s="17"/>
    </row>
    <row r="435" spans="29:30" s="21" customFormat="1" x14ac:dyDescent="0.25">
      <c r="AC435" s="17"/>
      <c r="AD435" s="17"/>
    </row>
    <row r="436" spans="29:30" s="21" customFormat="1" x14ac:dyDescent="0.25">
      <c r="AC436" s="17"/>
      <c r="AD436" s="17"/>
    </row>
    <row r="437" spans="29:30" s="21" customFormat="1" x14ac:dyDescent="0.25">
      <c r="AC437" s="17"/>
      <c r="AD437" s="17"/>
    </row>
    <row r="438" spans="29:30" s="21" customFormat="1" x14ac:dyDescent="0.25">
      <c r="AC438" s="17"/>
      <c r="AD438" s="17"/>
    </row>
    <row r="439" spans="29:30" s="21" customFormat="1" x14ac:dyDescent="0.25">
      <c r="AC439" s="17"/>
      <c r="AD439" s="17"/>
    </row>
    <row r="440" spans="29:30" s="21" customFormat="1" x14ac:dyDescent="0.25">
      <c r="AC440" s="17"/>
      <c r="AD440" s="17"/>
    </row>
    <row r="441" spans="29:30" s="21" customFormat="1" x14ac:dyDescent="0.25">
      <c r="AC441" s="17"/>
      <c r="AD441" s="17"/>
    </row>
    <row r="442" spans="29:30" s="21" customFormat="1" x14ac:dyDescent="0.25">
      <c r="AC442" s="17"/>
      <c r="AD442" s="17"/>
    </row>
    <row r="443" spans="29:30" s="21" customFormat="1" x14ac:dyDescent="0.25">
      <c r="AC443" s="17"/>
      <c r="AD443" s="17"/>
    </row>
    <row r="444" spans="29:30" s="21" customFormat="1" x14ac:dyDescent="0.25">
      <c r="AC444" s="17"/>
      <c r="AD444" s="17"/>
    </row>
    <row r="445" spans="29:30" s="21" customFormat="1" x14ac:dyDescent="0.25">
      <c r="AC445" s="17"/>
      <c r="AD445" s="17"/>
    </row>
    <row r="446" spans="29:30" s="21" customFormat="1" x14ac:dyDescent="0.25">
      <c r="AC446" s="17"/>
      <c r="AD446" s="17"/>
    </row>
    <row r="447" spans="29:30" s="21" customFormat="1" x14ac:dyDescent="0.25">
      <c r="AC447" s="17"/>
      <c r="AD447" s="17"/>
    </row>
    <row r="448" spans="29:30" s="21" customFormat="1" x14ac:dyDescent="0.25">
      <c r="AC448" s="17"/>
      <c r="AD448" s="17"/>
    </row>
    <row r="449" spans="29:30" s="21" customFormat="1" x14ac:dyDescent="0.25">
      <c r="AC449" s="17"/>
      <c r="AD449" s="17"/>
    </row>
    <row r="450" spans="29:30" s="21" customFormat="1" x14ac:dyDescent="0.25">
      <c r="AC450" s="17"/>
      <c r="AD450" s="17"/>
    </row>
    <row r="451" spans="29:30" s="21" customFormat="1" x14ac:dyDescent="0.25">
      <c r="AC451" s="17"/>
      <c r="AD451" s="17"/>
    </row>
    <row r="452" spans="29:30" s="21" customFormat="1" x14ac:dyDescent="0.25">
      <c r="AC452" s="17"/>
      <c r="AD452" s="17"/>
    </row>
    <row r="453" spans="29:30" s="21" customFormat="1" x14ac:dyDescent="0.25">
      <c r="AC453" s="17"/>
      <c r="AD453" s="17"/>
    </row>
    <row r="454" spans="29:30" s="21" customFormat="1" x14ac:dyDescent="0.25">
      <c r="AC454" s="17"/>
      <c r="AD454" s="17"/>
    </row>
    <row r="455" spans="29:30" s="21" customFormat="1" x14ac:dyDescent="0.25">
      <c r="AC455" s="17"/>
      <c r="AD455" s="17"/>
    </row>
    <row r="456" spans="29:30" s="21" customFormat="1" x14ac:dyDescent="0.25">
      <c r="AC456" s="17"/>
      <c r="AD456" s="17"/>
    </row>
    <row r="457" spans="29:30" s="21" customFormat="1" x14ac:dyDescent="0.25">
      <c r="AC457" s="17"/>
      <c r="AD457" s="17"/>
    </row>
    <row r="458" spans="29:30" s="21" customFormat="1" x14ac:dyDescent="0.25">
      <c r="AC458" s="17"/>
      <c r="AD458" s="17"/>
    </row>
    <row r="459" spans="29:30" s="21" customFormat="1" x14ac:dyDescent="0.25">
      <c r="AC459" s="17"/>
      <c r="AD459" s="17"/>
    </row>
    <row r="460" spans="29:30" s="21" customFormat="1" x14ac:dyDescent="0.25">
      <c r="AC460" s="17"/>
      <c r="AD460" s="17"/>
    </row>
    <row r="461" spans="29:30" s="21" customFormat="1" x14ac:dyDescent="0.25">
      <c r="AC461" s="17"/>
      <c r="AD461" s="17"/>
    </row>
    <row r="462" spans="29:30" s="21" customFormat="1" x14ac:dyDescent="0.25">
      <c r="AC462" s="17"/>
      <c r="AD462" s="17"/>
    </row>
    <row r="463" spans="29:30" s="21" customFormat="1" x14ac:dyDescent="0.25">
      <c r="AC463" s="17"/>
      <c r="AD463" s="17"/>
    </row>
    <row r="464" spans="29:30" s="21" customFormat="1" x14ac:dyDescent="0.25">
      <c r="AC464" s="17"/>
      <c r="AD464" s="17"/>
    </row>
    <row r="465" spans="29:30" s="21" customFormat="1" x14ac:dyDescent="0.25">
      <c r="AC465" s="17"/>
      <c r="AD465" s="17"/>
    </row>
    <row r="466" spans="29:30" s="21" customFormat="1" x14ac:dyDescent="0.25">
      <c r="AC466" s="17"/>
      <c r="AD466" s="17"/>
    </row>
    <row r="467" spans="29:30" s="21" customFormat="1" x14ac:dyDescent="0.25">
      <c r="AC467" s="17"/>
      <c r="AD467" s="17"/>
    </row>
    <row r="468" spans="29:30" s="21" customFormat="1" x14ac:dyDescent="0.25">
      <c r="AC468" s="17"/>
      <c r="AD468" s="17"/>
    </row>
    <row r="469" spans="29:30" s="21" customFormat="1" x14ac:dyDescent="0.25">
      <c r="AC469" s="17"/>
      <c r="AD469" s="17"/>
    </row>
    <row r="470" spans="29:30" s="21" customFormat="1" x14ac:dyDescent="0.25">
      <c r="AC470" s="17"/>
      <c r="AD470" s="17"/>
    </row>
    <row r="471" spans="29:30" s="21" customFormat="1" x14ac:dyDescent="0.25">
      <c r="AC471" s="17"/>
      <c r="AD471" s="17"/>
    </row>
    <row r="472" spans="29:30" s="21" customFormat="1" x14ac:dyDescent="0.25">
      <c r="AC472" s="17"/>
      <c r="AD472" s="17"/>
    </row>
    <row r="473" spans="29:30" s="21" customFormat="1" x14ac:dyDescent="0.25">
      <c r="AC473" s="17"/>
      <c r="AD473" s="17"/>
    </row>
    <row r="474" spans="29:30" s="21" customFormat="1" x14ac:dyDescent="0.25">
      <c r="AC474" s="17"/>
      <c r="AD474" s="17"/>
    </row>
    <row r="475" spans="29:30" s="21" customFormat="1" x14ac:dyDescent="0.25">
      <c r="AC475" s="17"/>
      <c r="AD475" s="17"/>
    </row>
    <row r="476" spans="29:30" s="21" customFormat="1" x14ac:dyDescent="0.25">
      <c r="AC476" s="17"/>
      <c r="AD476" s="17"/>
    </row>
    <row r="477" spans="29:30" s="21" customFormat="1" x14ac:dyDescent="0.25">
      <c r="AC477" s="17"/>
      <c r="AD477" s="17"/>
    </row>
    <row r="478" spans="29:30" s="21" customFormat="1" x14ac:dyDescent="0.25">
      <c r="AC478" s="17"/>
      <c r="AD478" s="17"/>
    </row>
    <row r="479" spans="29:30" s="21" customFormat="1" x14ac:dyDescent="0.25">
      <c r="AC479" s="17"/>
      <c r="AD479" s="17"/>
    </row>
    <row r="480" spans="29:30" s="21" customFormat="1" x14ac:dyDescent="0.25">
      <c r="AC480" s="17"/>
      <c r="AD480" s="17"/>
    </row>
    <row r="481" spans="29:30" s="21" customFormat="1" x14ac:dyDescent="0.25">
      <c r="AC481" s="17"/>
      <c r="AD481" s="17"/>
    </row>
    <row r="482" spans="29:30" s="21" customFormat="1" x14ac:dyDescent="0.25">
      <c r="AC482" s="17"/>
      <c r="AD482" s="17"/>
    </row>
    <row r="483" spans="29:30" s="21" customFormat="1" x14ac:dyDescent="0.25">
      <c r="AC483" s="17"/>
      <c r="AD483" s="17"/>
    </row>
    <row r="484" spans="29:30" s="21" customFormat="1" x14ac:dyDescent="0.25">
      <c r="AC484" s="17"/>
      <c r="AD484" s="17"/>
    </row>
    <row r="485" spans="29:30" s="21" customFormat="1" x14ac:dyDescent="0.25">
      <c r="AC485" s="17"/>
      <c r="AD485" s="17"/>
    </row>
    <row r="486" spans="29:30" s="21" customFormat="1" x14ac:dyDescent="0.25">
      <c r="AC486" s="17"/>
      <c r="AD486" s="17"/>
    </row>
    <row r="487" spans="29:30" s="21" customFormat="1" x14ac:dyDescent="0.25">
      <c r="AC487" s="17"/>
      <c r="AD487" s="17"/>
    </row>
    <row r="488" spans="29:30" s="21" customFormat="1" x14ac:dyDescent="0.25">
      <c r="AC488" s="17"/>
      <c r="AD488" s="17"/>
    </row>
    <row r="489" spans="29:30" s="21" customFormat="1" x14ac:dyDescent="0.25">
      <c r="AC489" s="17"/>
      <c r="AD489" s="17"/>
    </row>
    <row r="490" spans="29:30" s="21" customFormat="1" x14ac:dyDescent="0.25">
      <c r="AC490" s="17"/>
      <c r="AD490" s="17"/>
    </row>
    <row r="491" spans="29:30" s="21" customFormat="1" x14ac:dyDescent="0.25">
      <c r="AC491" s="17"/>
      <c r="AD491" s="17"/>
    </row>
    <row r="492" spans="29:30" s="21" customFormat="1" x14ac:dyDescent="0.25">
      <c r="AC492" s="17"/>
      <c r="AD492" s="17"/>
    </row>
    <row r="493" spans="29:30" s="21" customFormat="1" x14ac:dyDescent="0.25">
      <c r="AC493" s="17"/>
      <c r="AD493" s="17"/>
    </row>
    <row r="494" spans="29:30" s="21" customFormat="1" x14ac:dyDescent="0.25">
      <c r="AC494" s="17"/>
      <c r="AD494" s="17"/>
    </row>
    <row r="495" spans="29:30" s="21" customFormat="1" x14ac:dyDescent="0.25">
      <c r="AC495" s="17"/>
      <c r="AD495" s="17"/>
    </row>
    <row r="496" spans="29:30" s="21" customFormat="1" x14ac:dyDescent="0.25">
      <c r="AC496" s="17"/>
      <c r="AD496" s="17"/>
    </row>
    <row r="497" spans="29:30" s="21" customFormat="1" x14ac:dyDescent="0.25">
      <c r="AC497" s="17"/>
      <c r="AD497" s="17"/>
    </row>
    <row r="498" spans="29:30" s="21" customFormat="1" x14ac:dyDescent="0.25">
      <c r="AC498" s="17"/>
      <c r="AD498" s="17"/>
    </row>
    <row r="499" spans="29:30" s="21" customFormat="1" x14ac:dyDescent="0.25">
      <c r="AC499" s="17"/>
      <c r="AD499" s="17"/>
    </row>
    <row r="500" spans="29:30" s="21" customFormat="1" x14ac:dyDescent="0.25">
      <c r="AC500" s="17"/>
      <c r="AD500" s="17"/>
    </row>
    <row r="501" spans="29:30" s="21" customFormat="1" x14ac:dyDescent="0.25">
      <c r="AC501" s="17"/>
      <c r="AD501" s="17"/>
    </row>
    <row r="502" spans="29:30" s="21" customFormat="1" x14ac:dyDescent="0.25">
      <c r="AC502" s="17"/>
      <c r="AD502" s="17"/>
    </row>
    <row r="503" spans="29:30" s="21" customFormat="1" x14ac:dyDescent="0.25">
      <c r="AC503" s="17"/>
      <c r="AD503" s="17"/>
    </row>
    <row r="504" spans="29:30" s="21" customFormat="1" x14ac:dyDescent="0.25">
      <c r="AC504" s="17"/>
      <c r="AD504" s="17"/>
    </row>
    <row r="505" spans="29:30" s="21" customFormat="1" x14ac:dyDescent="0.25">
      <c r="AC505" s="17"/>
      <c r="AD505" s="17"/>
    </row>
    <row r="506" spans="29:30" s="21" customFormat="1" x14ac:dyDescent="0.25">
      <c r="AC506" s="17"/>
      <c r="AD506" s="17"/>
    </row>
    <row r="507" spans="29:30" s="21" customFormat="1" x14ac:dyDescent="0.25">
      <c r="AC507" s="17"/>
      <c r="AD507" s="17"/>
    </row>
    <row r="508" spans="29:30" s="21" customFormat="1" x14ac:dyDescent="0.25">
      <c r="AC508" s="17"/>
      <c r="AD508" s="17"/>
    </row>
    <row r="509" spans="29:30" s="21" customFormat="1" x14ac:dyDescent="0.25">
      <c r="AC509" s="17"/>
      <c r="AD509" s="17"/>
    </row>
    <row r="510" spans="29:30" s="21" customFormat="1" x14ac:dyDescent="0.25">
      <c r="AC510" s="17"/>
      <c r="AD510" s="17"/>
    </row>
    <row r="511" spans="29:30" s="21" customFormat="1" x14ac:dyDescent="0.25">
      <c r="AC511" s="17"/>
      <c r="AD511" s="17"/>
    </row>
    <row r="512" spans="29:30" s="21" customFormat="1" x14ac:dyDescent="0.25">
      <c r="AC512" s="17"/>
      <c r="AD512" s="17"/>
    </row>
    <row r="513" spans="29:30" s="21" customFormat="1" x14ac:dyDescent="0.25">
      <c r="AC513" s="17"/>
      <c r="AD513" s="17"/>
    </row>
    <row r="514" spans="29:30" s="21" customFormat="1" x14ac:dyDescent="0.25">
      <c r="AC514" s="17"/>
      <c r="AD514" s="17"/>
    </row>
    <row r="515" spans="29:30" s="21" customFormat="1" x14ac:dyDescent="0.25">
      <c r="AC515" s="17"/>
      <c r="AD515" s="17"/>
    </row>
    <row r="516" spans="29:30" s="21" customFormat="1" x14ac:dyDescent="0.25">
      <c r="AC516" s="17"/>
      <c r="AD516" s="17"/>
    </row>
    <row r="517" spans="29:30" s="21" customFormat="1" x14ac:dyDescent="0.25">
      <c r="AC517" s="17"/>
      <c r="AD517" s="17"/>
    </row>
    <row r="518" spans="29:30" s="21" customFormat="1" x14ac:dyDescent="0.25">
      <c r="AC518" s="17"/>
      <c r="AD518" s="17"/>
    </row>
    <row r="519" spans="29:30" s="21" customFormat="1" x14ac:dyDescent="0.25">
      <c r="AC519" s="17"/>
      <c r="AD519" s="17"/>
    </row>
    <row r="520" spans="29:30" s="21" customFormat="1" x14ac:dyDescent="0.25">
      <c r="AC520" s="17"/>
      <c r="AD520" s="17"/>
    </row>
    <row r="521" spans="29:30" s="21" customFormat="1" x14ac:dyDescent="0.25">
      <c r="AC521" s="17"/>
      <c r="AD521" s="17"/>
    </row>
    <row r="522" spans="29:30" s="21" customFormat="1" x14ac:dyDescent="0.25">
      <c r="AC522" s="17"/>
      <c r="AD522" s="17"/>
    </row>
    <row r="523" spans="29:30" s="21" customFormat="1" x14ac:dyDescent="0.25">
      <c r="AC523" s="17"/>
      <c r="AD523" s="17"/>
    </row>
    <row r="524" spans="29:30" s="21" customFormat="1" x14ac:dyDescent="0.25">
      <c r="AC524" s="17"/>
      <c r="AD524" s="17"/>
    </row>
    <row r="525" spans="29:30" s="21" customFormat="1" x14ac:dyDescent="0.25">
      <c r="AC525" s="17"/>
      <c r="AD525" s="17"/>
    </row>
    <row r="526" spans="29:30" s="21" customFormat="1" x14ac:dyDescent="0.25">
      <c r="AC526" s="17"/>
      <c r="AD526" s="17"/>
    </row>
    <row r="527" spans="29:30" s="21" customFormat="1" x14ac:dyDescent="0.25">
      <c r="AC527" s="17"/>
      <c r="AD527" s="17"/>
    </row>
    <row r="528" spans="29:30" s="21" customFormat="1" x14ac:dyDescent="0.25">
      <c r="AC528" s="17"/>
      <c r="AD528" s="17"/>
    </row>
    <row r="529" spans="29:30" s="21" customFormat="1" x14ac:dyDescent="0.25">
      <c r="AC529" s="17"/>
      <c r="AD529" s="17"/>
    </row>
    <row r="530" spans="29:30" s="21" customFormat="1" x14ac:dyDescent="0.25">
      <c r="AC530" s="17"/>
      <c r="AD530" s="17"/>
    </row>
    <row r="531" spans="29:30" s="21" customFormat="1" x14ac:dyDescent="0.25">
      <c r="AC531" s="17"/>
      <c r="AD531" s="17"/>
    </row>
    <row r="532" spans="29:30" s="21" customFormat="1" x14ac:dyDescent="0.25">
      <c r="AC532" s="17"/>
      <c r="AD532" s="17"/>
    </row>
    <row r="533" spans="29:30" s="21" customFormat="1" x14ac:dyDescent="0.25">
      <c r="AC533" s="17"/>
      <c r="AD533" s="17"/>
    </row>
    <row r="534" spans="29:30" s="21" customFormat="1" x14ac:dyDescent="0.25">
      <c r="AC534" s="17"/>
      <c r="AD534" s="17"/>
    </row>
    <row r="535" spans="29:30" s="21" customFormat="1" x14ac:dyDescent="0.25">
      <c r="AC535" s="17"/>
      <c r="AD535" s="17"/>
    </row>
    <row r="536" spans="29:30" s="21" customFormat="1" x14ac:dyDescent="0.25">
      <c r="AC536" s="17"/>
      <c r="AD536" s="17"/>
    </row>
    <row r="537" spans="29:30" s="21" customFormat="1" x14ac:dyDescent="0.25">
      <c r="AC537" s="17"/>
      <c r="AD537" s="17"/>
    </row>
    <row r="538" spans="29:30" s="21" customFormat="1" x14ac:dyDescent="0.25">
      <c r="AC538" s="17"/>
      <c r="AD538" s="17"/>
    </row>
    <row r="539" spans="29:30" s="21" customFormat="1" x14ac:dyDescent="0.25">
      <c r="AC539" s="17"/>
      <c r="AD539" s="17"/>
    </row>
    <row r="540" spans="29:30" s="21" customFormat="1" x14ac:dyDescent="0.25">
      <c r="AC540" s="17"/>
      <c r="AD540" s="17"/>
    </row>
    <row r="541" spans="29:30" s="21" customFormat="1" x14ac:dyDescent="0.25">
      <c r="AC541" s="17"/>
      <c r="AD541" s="17"/>
    </row>
    <row r="542" spans="29:30" s="21" customFormat="1" x14ac:dyDescent="0.25">
      <c r="AC542" s="17"/>
      <c r="AD542" s="17"/>
    </row>
    <row r="543" spans="29:30" s="21" customFormat="1" x14ac:dyDescent="0.25">
      <c r="AC543" s="17"/>
      <c r="AD543" s="17"/>
    </row>
    <row r="544" spans="29:30" s="21" customFormat="1" x14ac:dyDescent="0.25">
      <c r="AC544" s="17"/>
      <c r="AD544" s="17"/>
    </row>
    <row r="545" spans="29:30" s="21" customFormat="1" x14ac:dyDescent="0.25">
      <c r="AC545" s="17"/>
      <c r="AD545" s="17"/>
    </row>
    <row r="546" spans="29:30" s="21" customFormat="1" x14ac:dyDescent="0.25">
      <c r="AC546" s="17"/>
      <c r="AD546" s="17"/>
    </row>
    <row r="547" spans="29:30" s="21" customFormat="1" x14ac:dyDescent="0.25">
      <c r="AC547" s="17"/>
      <c r="AD547" s="17"/>
    </row>
    <row r="548" spans="29:30" s="21" customFormat="1" x14ac:dyDescent="0.25">
      <c r="AC548" s="17"/>
      <c r="AD548" s="17"/>
    </row>
    <row r="549" spans="29:30" s="21" customFormat="1" x14ac:dyDescent="0.25">
      <c r="AC549" s="17"/>
      <c r="AD549" s="17"/>
    </row>
    <row r="550" spans="29:30" s="21" customFormat="1" x14ac:dyDescent="0.25">
      <c r="AC550" s="17"/>
      <c r="AD550" s="17"/>
    </row>
    <row r="551" spans="29:30" s="21" customFormat="1" x14ac:dyDescent="0.25">
      <c r="AC551" s="17"/>
      <c r="AD551" s="17"/>
    </row>
    <row r="552" spans="29:30" s="21" customFormat="1" x14ac:dyDescent="0.25">
      <c r="AC552" s="17"/>
      <c r="AD552" s="17"/>
    </row>
    <row r="553" spans="29:30" s="21" customFormat="1" x14ac:dyDescent="0.25">
      <c r="AC553" s="17"/>
      <c r="AD553" s="17"/>
    </row>
    <row r="554" spans="29:30" s="21" customFormat="1" x14ac:dyDescent="0.25">
      <c r="AC554" s="17"/>
      <c r="AD554" s="17"/>
    </row>
    <row r="555" spans="29:30" s="21" customFormat="1" x14ac:dyDescent="0.25">
      <c r="AC555" s="17"/>
      <c r="AD555" s="17"/>
    </row>
    <row r="556" spans="29:30" s="21" customFormat="1" x14ac:dyDescent="0.25">
      <c r="AC556" s="17"/>
      <c r="AD556" s="17"/>
    </row>
    <row r="557" spans="29:30" s="21" customFormat="1" x14ac:dyDescent="0.25">
      <c r="AC557" s="17"/>
      <c r="AD557" s="17"/>
    </row>
    <row r="558" spans="29:30" s="21" customFormat="1" x14ac:dyDescent="0.25">
      <c r="AC558" s="17"/>
      <c r="AD558" s="17"/>
    </row>
    <row r="559" spans="29:30" s="21" customFormat="1" x14ac:dyDescent="0.25">
      <c r="AC559" s="17"/>
      <c r="AD559" s="17"/>
    </row>
    <row r="560" spans="29:30" s="21" customFormat="1" x14ac:dyDescent="0.25">
      <c r="AC560" s="17"/>
      <c r="AD560" s="17"/>
    </row>
    <row r="561" spans="29:30" s="21" customFormat="1" x14ac:dyDescent="0.25">
      <c r="AC561" s="17"/>
      <c r="AD561" s="17"/>
    </row>
    <row r="562" spans="29:30" s="21" customFormat="1" x14ac:dyDescent="0.25">
      <c r="AC562" s="17"/>
      <c r="AD562" s="17"/>
    </row>
  </sheetData>
  <sheetProtection selectLockedCells="1"/>
  <mergeCells count="69">
    <mergeCell ref="W44:AB44"/>
    <mergeCell ref="W56:AB56"/>
    <mergeCell ref="O14:U14"/>
    <mergeCell ref="O15:U15"/>
    <mergeCell ref="O16:U16"/>
    <mergeCell ref="O17:U17"/>
    <mergeCell ref="O18:U18"/>
    <mergeCell ref="O30:U30"/>
    <mergeCell ref="O31:U31"/>
    <mergeCell ref="O25:U25"/>
    <mergeCell ref="O26:U26"/>
    <mergeCell ref="O27:U27"/>
    <mergeCell ref="O28:U28"/>
    <mergeCell ref="O29:U29"/>
    <mergeCell ref="O19:U19"/>
    <mergeCell ref="O33:U33"/>
    <mergeCell ref="J6:J13"/>
    <mergeCell ref="W7:Y7"/>
    <mergeCell ref="W8:Y8"/>
    <mergeCell ref="W9:Y9"/>
    <mergeCell ref="W29:AB29"/>
    <mergeCell ref="A1:U2"/>
    <mergeCell ref="W1:Y2"/>
    <mergeCell ref="W3:Y6"/>
    <mergeCell ref="B5:B6"/>
    <mergeCell ref="K5:K13"/>
    <mergeCell ref="L5:L13"/>
    <mergeCell ref="M5:M13"/>
    <mergeCell ref="C4:D4"/>
    <mergeCell ref="D8:E13"/>
    <mergeCell ref="F8:G13"/>
    <mergeCell ref="H8:I13"/>
    <mergeCell ref="D6:I6"/>
    <mergeCell ref="C10:C13"/>
    <mergeCell ref="W10:Y10"/>
    <mergeCell ref="N12:U12"/>
    <mergeCell ref="O13:U13"/>
    <mergeCell ref="O34:U34"/>
    <mergeCell ref="O35:U35"/>
    <mergeCell ref="O36:U36"/>
    <mergeCell ref="O20:U20"/>
    <mergeCell ref="O22:U22"/>
    <mergeCell ref="O23:U23"/>
    <mergeCell ref="O24:U24"/>
    <mergeCell ref="O21:U21"/>
    <mergeCell ref="O54:U54"/>
    <mergeCell ref="O55:U55"/>
    <mergeCell ref="O56:U56"/>
    <mergeCell ref="O47:U47"/>
    <mergeCell ref="O48:U48"/>
    <mergeCell ref="O49:U49"/>
    <mergeCell ref="O50:U50"/>
    <mergeCell ref="O51:U51"/>
    <mergeCell ref="AW4:BB4"/>
    <mergeCell ref="N4:T4"/>
    <mergeCell ref="N5:T8"/>
    <mergeCell ref="O52:U52"/>
    <mergeCell ref="O53:U53"/>
    <mergeCell ref="O42:U42"/>
    <mergeCell ref="O43:U43"/>
    <mergeCell ref="O44:U44"/>
    <mergeCell ref="O45:U45"/>
    <mergeCell ref="O46:U46"/>
    <mergeCell ref="O37:U37"/>
    <mergeCell ref="O38:U38"/>
    <mergeCell ref="O39:U39"/>
    <mergeCell ref="O40:U40"/>
    <mergeCell ref="O41:U41"/>
    <mergeCell ref="O32:U32"/>
  </mergeCells>
  <conditionalFormatting sqref="C6">
    <cfRule type="cellIs" dxfId="51" priority="18" operator="greaterThan">
      <formula>0.8</formula>
    </cfRule>
    <cfRule type="cellIs" dxfId="50" priority="19" operator="equal">
      <formula>0.8</formula>
    </cfRule>
    <cfRule type="expression" dxfId="49" priority="20">
      <formula>AND($C$6&lt;0.8,$C$6&gt;0.7)</formula>
    </cfRule>
    <cfRule type="cellIs" dxfId="48" priority="112" operator="lessThan">
      <formula>0.7</formula>
    </cfRule>
    <cfRule type="containsErrors" dxfId="47" priority="121">
      <formula>ISERROR(C6)</formula>
    </cfRule>
  </conditionalFormatting>
  <conditionalFormatting sqref="C14">
    <cfRule type="expression" dxfId="46" priority="119">
      <formula>$C$15&gt;0</formula>
    </cfRule>
    <cfRule type="expression" dxfId="45" priority="120">
      <formula>AND($C$4&lt;&gt;"",#REF!&lt;&gt;"Please Enter Info on Data Set # 1",$C$14="")</formula>
    </cfRule>
  </conditionalFormatting>
  <conditionalFormatting sqref="W10:Y10">
    <cfRule type="cellIs" dxfId="44" priority="27" operator="equal">
      <formula>"Please Enter Info on Data Set # 1"</formula>
    </cfRule>
  </conditionalFormatting>
  <conditionalFormatting sqref="W12">
    <cfRule type="containsBlanks" dxfId="43" priority="26">
      <formula>LEN(TRIM(W12))=0</formula>
    </cfRule>
  </conditionalFormatting>
  <conditionalFormatting sqref="D14:I14">
    <cfRule type="expression" dxfId="42" priority="25">
      <formula>$B14=""</formula>
    </cfRule>
  </conditionalFormatting>
  <conditionalFormatting sqref="C15:C56">
    <cfRule type="expression" dxfId="41" priority="15">
      <formula>AND(C15="",OR(B15&lt;&gt;"",D15&lt;&gt;"",F15&lt;&gt;"",H15&lt;&gt;""))</formula>
    </cfRule>
  </conditionalFormatting>
  <conditionalFormatting sqref="D15:D56">
    <cfRule type="expression" dxfId="40" priority="14">
      <formula>AND(D15="",B15&lt;&gt;"",C15&lt;&gt;"")</formula>
    </cfRule>
  </conditionalFormatting>
  <conditionalFormatting sqref="F15:F56">
    <cfRule type="expression" dxfId="39" priority="13">
      <formula>AND(F15="",B15&lt;&gt;"",C15&lt;&gt;""+D15&lt;&gt;"")</formula>
    </cfRule>
  </conditionalFormatting>
  <conditionalFormatting sqref="H15:H56">
    <cfRule type="expression" dxfId="38" priority="12">
      <formula>AND(H15="",F15&lt;&gt;"",D15&lt;&gt;"",C15&lt;&gt;"",B15&lt;&gt;"")</formula>
    </cfRule>
  </conditionalFormatting>
  <conditionalFormatting sqref="N15:N56">
    <cfRule type="expression" dxfId="37" priority="11">
      <formula>AND(N15="",C15&lt;&gt;"",D15&lt;&gt;"",F15&lt;&gt;"",H15&lt;&gt;"")</formula>
    </cfRule>
  </conditionalFormatting>
  <conditionalFormatting sqref="O15:U56">
    <cfRule type="expression" dxfId="36" priority="4">
      <formula>$B15&lt;&gt;""</formula>
    </cfRule>
    <cfRule type="expression" dxfId="35" priority="10">
      <formula>AND(O15="",N15&lt;&gt;"",H15&lt;&gt;"",F15&lt;&gt;"",D15&lt;&gt;"",C15&lt;&gt;"",B15&lt;&gt;"")</formula>
    </cfRule>
  </conditionalFormatting>
  <conditionalFormatting sqref="D6:I6 B5:B6">
    <cfRule type="containsErrors" dxfId="34" priority="7">
      <formula>ISERROR(B5)</formula>
    </cfRule>
  </conditionalFormatting>
  <conditionalFormatting sqref="C4:D4">
    <cfRule type="containsBlanks" dxfId="33" priority="6">
      <formula>LEN(TRIM(C4))=0</formula>
    </cfRule>
  </conditionalFormatting>
  <conditionalFormatting sqref="B15:N56">
    <cfRule type="expression" dxfId="32" priority="5">
      <formula>$B15&lt;&gt;""</formula>
    </cfRule>
  </conditionalFormatting>
  <conditionalFormatting sqref="B15:B56">
    <cfRule type="notContainsBlanks" dxfId="31" priority="3">
      <formula>LEN(TRIM(B15))&gt;0</formula>
    </cfRule>
  </conditionalFormatting>
  <dataValidations count="7">
    <dataValidation allowBlank="1" showInputMessage="1" showErrorMessage="1" promptTitle="Date Input" prompt="Use the following format: DD/MM/YY eg. 01/12/09 = 1st Dec 2009" sqref="C15:C56"/>
    <dataValidation allowBlank="1" showInputMessage="1" showErrorMessage="1" promptTitle="ACTUAL Attendance" prompt="Enter the number of days you have ACTUALLY attended over the last time period" sqref="F15:F56"/>
    <dataValidation allowBlank="1" showInputMessage="1" showErrorMessage="1" promptTitle="GOAL Attendance" prompt="In the next time period (week/fortnight etc.), what is your GOAL number of attended days?  Enter that number here." sqref="H15:H56"/>
    <dataValidation allowBlank="1" showInputMessage="1" showErrorMessage="1" promptTitle="My Comments...ACTUAL attandance" prompt="Write in here a comment about your ACTUAL attandance._x000a_See the &quot;Sample Data Set&quot; for examples." sqref="N15:N56"/>
    <dataValidation allowBlank="1" showInputMessage="1" showErrorMessage="1" promptTitle="My Comments...GOAL attendance" prompt="Write in here what Actions are required to meet your GOAL attendance.  See the &quot;Sample Data Set&quot; for examples." sqref="O15:U56"/>
    <dataValidation allowBlank="1" showInputMessage="1" showErrorMessage="1" promptTitle="EXPECTED Attendance" prompt="Enter the number of days you were expected to attend over the given time period. Ask your teacher/advisor if unsure." sqref="D15:D56"/>
    <dataValidation type="list" allowBlank="1" showInputMessage="1" showErrorMessage="1" promptTitle="Time Period" prompt="Please select how often you are given your data from the drop-down list." sqref="C4:D4">
      <formula1>$AB$4:$AB$7</formula1>
    </dataValidation>
  </dataValidations>
  <hyperlinks>
    <hyperlink ref="W7:Y7" location="'Set1'!A1" display="DATA SET # 1"/>
    <hyperlink ref="W29" location="Attendance!C4" display="Click here to return to the top of the page"/>
    <hyperlink ref="W44" location="Attendance!C4" display="Click here to return to the top of the page"/>
    <hyperlink ref="W56" location="Attendance!C4" display="Click here to return to the top of the page"/>
    <hyperlink ref="AW4:BB4" location="Attendance!B14" display="CLICK to return to data entry view"/>
  </hyperlinks>
  <pageMargins left="0.7" right="0.7" top="0.75" bottom="0.75" header="0.3" footer="0.3"/>
  <pageSetup paperSize="9" orientation="portrait" horizontalDpi="1200" verticalDpi="120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SAMPLE</vt:lpstr>
      <vt:lpstr>Set1</vt:lpstr>
      <vt:lpstr>Set1 AusVELS</vt:lpstr>
      <vt:lpstr>Set2</vt:lpstr>
      <vt:lpstr>Set3</vt:lpstr>
      <vt:lpstr>Set4</vt:lpstr>
      <vt:lpstr>Set5</vt:lpstr>
      <vt:lpstr>Set6</vt:lpstr>
      <vt:lpstr>Attendance</vt:lpstr>
      <vt:lpstr>Data Summary</vt:lpstr>
      <vt:lpstr>Graphs Summary</vt:lpstr>
      <vt:lpstr>PrintCopy</vt:lpstr>
      <vt:lpstr>Instructions Page</vt:lpstr>
      <vt:lpstr>VELS STANDARDS</vt:lpstr>
      <vt:lpstr>'Data Summary'!Print_Area</vt:lpstr>
      <vt:lpstr>'Graphs Summary'!Print_Area</vt:lpstr>
      <vt:lpstr>'Instructions Page'!Print_Area</vt:lpstr>
      <vt:lpstr>PrintCopy!Print_Area</vt:lpstr>
      <vt:lpstr>SAMPLE!Print_Area</vt:lpstr>
      <vt:lpstr>'Set1'!Print_Area</vt:lpstr>
      <vt:lpstr>'Set1 AusVELS'!Print_Area</vt:lpstr>
      <vt:lpstr>'Set2'!Print_Area</vt:lpstr>
      <vt:lpstr>'Set3'!Print_Area</vt:lpstr>
      <vt:lpstr>'Set4'!Print_Area</vt:lpstr>
      <vt:lpstr>'Set5'!Print_Area</vt:lpstr>
      <vt:lpstr>'Set6'!Print_Area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Rousset</dc:creator>
  <cp:lastModifiedBy>Chris Tate</cp:lastModifiedBy>
  <cp:lastPrinted>2014-04-26T05:17:22Z</cp:lastPrinted>
  <dcterms:created xsi:type="dcterms:W3CDTF">2009-04-30T04:18:19Z</dcterms:created>
  <dcterms:modified xsi:type="dcterms:W3CDTF">2014-04-26T05:31:22Z</dcterms:modified>
</cp:coreProperties>
</file>